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mericicollegial-my.sharepoint.com/personal/wlessard_merici_ca/Documents/Bureau/"/>
    </mc:Choice>
  </mc:AlternateContent>
  <xr:revisionPtr revIDLastSave="0" documentId="8_{C72F66CC-0E7C-4ADC-8418-0F255CE988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Nat" sheetId="3" r:id="rId1"/>
    <sheet name="Logigramme" sheetId="8" r:id="rId2"/>
    <sheet name="Logigramme_FS+FG" sheetId="10" r:id="rId3"/>
    <sheet name="ScNat_5 sessions" sheetId="5" r:id="rId4"/>
    <sheet name="ScNat_6 sessions" sheetId="6" r:id="rId5"/>
  </sheets>
  <definedNames>
    <definedName name="_xlnm.Print_Titles" localSheetId="1">Logigramme!$1:$3</definedName>
    <definedName name="_xlnm.Print_Titles" localSheetId="2">'Logigramme_FS+FG'!$1:$3</definedName>
    <definedName name="_xlnm.Print_Titles" localSheetId="0">ScNat!$1:$3</definedName>
    <definedName name="_xlnm.Print_Titles" localSheetId="3">'ScNat_5 sessions'!$1:$3</definedName>
    <definedName name="_xlnm.Print_Titles" localSheetId="4">'ScNat_6 sessions'!$1:$3</definedName>
    <definedName name="_xlnm.Print_Area" localSheetId="1">Logigramme!$L$4:$T$21</definedName>
    <definedName name="_xlnm.Print_Area" localSheetId="2">'Logigramme_FS+FG'!$L$4:$T$33</definedName>
    <definedName name="_xlnm.Print_Area" localSheetId="0">ScNat!$A$1:$F$103</definedName>
    <definedName name="_xlnm.Print_Area" localSheetId="3">'ScNat_5 sessions'!$A$1:$F$109</definedName>
    <definedName name="_xlnm.Print_Area" localSheetId="4">'ScNat_6 sessions'!$A$1:$F$116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0" i="3" l="1"/>
  <c r="C20" i="3"/>
  <c r="C43" i="3"/>
  <c r="F25" i="3"/>
  <c r="F31" i="10" l="1"/>
  <c r="F28" i="10"/>
  <c r="F29" i="10"/>
  <c r="I152" i="10" l="1"/>
  <c r="H152" i="10"/>
  <c r="C152" i="10"/>
  <c r="F148" i="10"/>
  <c r="F153" i="10" s="1"/>
  <c r="I143" i="10"/>
  <c r="H143" i="10"/>
  <c r="C143" i="10"/>
  <c r="F140" i="10"/>
  <c r="F136" i="10"/>
  <c r="F133" i="10"/>
  <c r="F130" i="10"/>
  <c r="F127" i="10"/>
  <c r="F124" i="10"/>
  <c r="F121" i="10"/>
  <c r="F118" i="10"/>
  <c r="F116" i="10"/>
  <c r="I109" i="10"/>
  <c r="H109" i="10"/>
  <c r="C109" i="10"/>
  <c r="F106" i="10"/>
  <c r="F103" i="10"/>
  <c r="F100" i="10"/>
  <c r="F97" i="10"/>
  <c r="F95" i="10"/>
  <c r="F93" i="10"/>
  <c r="F90" i="10"/>
  <c r="F88" i="10"/>
  <c r="F86" i="10"/>
  <c r="F84" i="10"/>
  <c r="I79" i="10"/>
  <c r="H79" i="10"/>
  <c r="C79" i="10"/>
  <c r="F76" i="10"/>
  <c r="F73" i="10"/>
  <c r="F70" i="10"/>
  <c r="F68" i="10"/>
  <c r="I61" i="10"/>
  <c r="H61" i="10"/>
  <c r="C61" i="10"/>
  <c r="F58" i="10"/>
  <c r="F56" i="10"/>
  <c r="F54" i="10"/>
  <c r="F51" i="10"/>
  <c r="F49" i="10"/>
  <c r="F47" i="10"/>
  <c r="F45" i="10"/>
  <c r="F43" i="10"/>
  <c r="F41" i="10"/>
  <c r="I36" i="10"/>
  <c r="H36" i="10"/>
  <c r="C36" i="10"/>
  <c r="F34" i="10"/>
  <c r="F32" i="10"/>
  <c r="F30" i="10"/>
  <c r="F26" i="10"/>
  <c r="F21" i="10"/>
  <c r="F19" i="10"/>
  <c r="F17" i="10"/>
  <c r="F8" i="10"/>
  <c r="F5" i="10"/>
  <c r="J79" i="10" l="1"/>
  <c r="F144" i="10"/>
  <c r="A157" i="10"/>
  <c r="J61" i="10"/>
  <c r="J36" i="10"/>
  <c r="F62" i="10"/>
  <c r="F110" i="10"/>
  <c r="J143" i="10"/>
  <c r="A156" i="10"/>
  <c r="A158" i="10" s="1"/>
  <c r="J109" i="10"/>
  <c r="F37" i="10"/>
  <c r="J152" i="10"/>
  <c r="F80" i="10"/>
  <c r="J154" i="10" l="1"/>
  <c r="J158" i="10" s="1"/>
  <c r="A159" i="10"/>
  <c r="I140" i="8"/>
  <c r="H140" i="8"/>
  <c r="C140" i="8"/>
  <c r="F136" i="8"/>
  <c r="F141" i="8" s="1"/>
  <c r="I131" i="8"/>
  <c r="H131" i="8"/>
  <c r="C131" i="8"/>
  <c r="F128" i="8"/>
  <c r="F124" i="8"/>
  <c r="F121" i="8"/>
  <c r="F118" i="8"/>
  <c r="F115" i="8"/>
  <c r="F112" i="8"/>
  <c r="F109" i="8"/>
  <c r="F106" i="8"/>
  <c r="F104" i="8"/>
  <c r="I97" i="8"/>
  <c r="H97" i="8"/>
  <c r="C97" i="8"/>
  <c r="F94" i="8"/>
  <c r="F91" i="8"/>
  <c r="F88" i="8"/>
  <c r="F85" i="8"/>
  <c r="F83" i="8"/>
  <c r="F81" i="8"/>
  <c r="F78" i="8"/>
  <c r="F76" i="8"/>
  <c r="F74" i="8"/>
  <c r="F72" i="8"/>
  <c r="I67" i="8"/>
  <c r="H67" i="8"/>
  <c r="C67" i="8"/>
  <c r="F64" i="8"/>
  <c r="F61" i="8"/>
  <c r="F58" i="8"/>
  <c r="F56" i="8"/>
  <c r="I49" i="8"/>
  <c r="H49" i="8"/>
  <c r="C49" i="8"/>
  <c r="F46" i="8"/>
  <c r="F44" i="8"/>
  <c r="F42" i="8"/>
  <c r="F39" i="8"/>
  <c r="F37" i="8"/>
  <c r="F35" i="8"/>
  <c r="F33" i="8"/>
  <c r="F31" i="8"/>
  <c r="F29" i="8"/>
  <c r="I24" i="8"/>
  <c r="H24" i="8"/>
  <c r="C24" i="8"/>
  <c r="F22" i="8"/>
  <c r="F20" i="8"/>
  <c r="F18" i="8"/>
  <c r="F16" i="8"/>
  <c r="F11" i="8"/>
  <c r="F9" i="8"/>
  <c r="F7" i="8"/>
  <c r="F74" i="6"/>
  <c r="C89" i="6"/>
  <c r="C116" i="6"/>
  <c r="F98" i="6"/>
  <c r="C69" i="6"/>
  <c r="F58" i="6"/>
  <c r="C34" i="6"/>
  <c r="F21" i="6"/>
  <c r="F99" i="5"/>
  <c r="F95" i="5"/>
  <c r="F113" i="6"/>
  <c r="F110" i="6"/>
  <c r="F107" i="6"/>
  <c r="M76" i="6"/>
  <c r="K76" i="6"/>
  <c r="F76" i="6"/>
  <c r="F60" i="6"/>
  <c r="I116" i="6"/>
  <c r="H116" i="6"/>
  <c r="F100" i="6"/>
  <c r="F96" i="6"/>
  <c r="M94" i="6"/>
  <c r="K94" i="6"/>
  <c r="F94" i="6"/>
  <c r="I89" i="6"/>
  <c r="H89" i="6"/>
  <c r="F86" i="6"/>
  <c r="F83" i="6"/>
  <c r="F80" i="6"/>
  <c r="F78" i="6"/>
  <c r="I69" i="6"/>
  <c r="H69" i="6"/>
  <c r="F66" i="6"/>
  <c r="F63" i="6"/>
  <c r="F56" i="6"/>
  <c r="I51" i="6"/>
  <c r="H51" i="6"/>
  <c r="C51" i="6"/>
  <c r="F48" i="6"/>
  <c r="F46" i="6"/>
  <c r="F44" i="6"/>
  <c r="F41" i="6"/>
  <c r="F39" i="6"/>
  <c r="I34" i="6"/>
  <c r="H34" i="6"/>
  <c r="F31" i="6"/>
  <c r="F28" i="6"/>
  <c r="F26" i="6"/>
  <c r="F23" i="6"/>
  <c r="I16" i="6"/>
  <c r="H16" i="6"/>
  <c r="C16" i="6"/>
  <c r="F14" i="6"/>
  <c r="F12" i="6"/>
  <c r="F9" i="6"/>
  <c r="F7" i="6"/>
  <c r="C56" i="5"/>
  <c r="F27" i="5"/>
  <c r="F71" i="5"/>
  <c r="M91" i="5"/>
  <c r="K91" i="5"/>
  <c r="F91" i="5"/>
  <c r="I108" i="5"/>
  <c r="H108" i="5"/>
  <c r="C108" i="5"/>
  <c r="F105" i="5"/>
  <c r="F102" i="5"/>
  <c r="F93" i="5"/>
  <c r="F89" i="5"/>
  <c r="A145" i="8" l="1"/>
  <c r="F68" i="8"/>
  <c r="J140" i="8"/>
  <c r="F25" i="8"/>
  <c r="F98" i="8"/>
  <c r="J49" i="8"/>
  <c r="J97" i="8"/>
  <c r="F132" i="8"/>
  <c r="J131" i="8"/>
  <c r="J24" i="8"/>
  <c r="J67" i="8"/>
  <c r="F50" i="8"/>
  <c r="A144" i="8"/>
  <c r="J116" i="6"/>
  <c r="F90" i="6"/>
  <c r="J34" i="6"/>
  <c r="A120" i="6"/>
  <c r="F70" i="6"/>
  <c r="F52" i="6"/>
  <c r="A121" i="6"/>
  <c r="J89" i="6"/>
  <c r="F17" i="6"/>
  <c r="F35" i="6"/>
  <c r="J51" i="6"/>
  <c r="J16" i="6"/>
  <c r="J69" i="6"/>
  <c r="J108" i="5"/>
  <c r="F109" i="5"/>
  <c r="J142" i="8" l="1"/>
  <c r="J146" i="8" s="1"/>
  <c r="A146" i="8"/>
  <c r="A147" i="8"/>
  <c r="A123" i="6"/>
  <c r="A122" i="6"/>
  <c r="A124" i="6"/>
  <c r="I84" i="5" l="1"/>
  <c r="H84" i="5"/>
  <c r="C84" i="5"/>
  <c r="F81" i="5"/>
  <c r="F78" i="5"/>
  <c r="F75" i="5"/>
  <c r="F68" i="5"/>
  <c r="F66" i="5"/>
  <c r="M63" i="5"/>
  <c r="K63" i="5"/>
  <c r="F63" i="5"/>
  <c r="F61" i="5"/>
  <c r="I56" i="5"/>
  <c r="H56" i="5"/>
  <c r="F53" i="5"/>
  <c r="F51" i="5"/>
  <c r="F49" i="5"/>
  <c r="F46" i="5"/>
  <c r="F44" i="5"/>
  <c r="F42" i="5"/>
  <c r="I37" i="5"/>
  <c r="H37" i="5"/>
  <c r="C37" i="5"/>
  <c r="F34" i="5"/>
  <c r="F31" i="5"/>
  <c r="F29" i="5"/>
  <c r="F25" i="5"/>
  <c r="F23" i="5"/>
  <c r="I18" i="5"/>
  <c r="H18" i="5"/>
  <c r="C18" i="5"/>
  <c r="F16" i="5"/>
  <c r="F14" i="5"/>
  <c r="F11" i="5"/>
  <c r="F9" i="5"/>
  <c r="F7" i="5"/>
  <c r="M29" i="3"/>
  <c r="N81" i="3" s="1"/>
  <c r="K29" i="3"/>
  <c r="H102" i="3"/>
  <c r="F96" i="3"/>
  <c r="I102" i="3"/>
  <c r="C102" i="3"/>
  <c r="F81" i="3"/>
  <c r="I70" i="3"/>
  <c r="F61" i="3"/>
  <c r="F58" i="3"/>
  <c r="F64" i="3"/>
  <c r="F77" i="3"/>
  <c r="I43" i="3"/>
  <c r="H43" i="3"/>
  <c r="F34" i="3"/>
  <c r="H70" i="3"/>
  <c r="F48" i="3"/>
  <c r="F54" i="3"/>
  <c r="F11" i="3"/>
  <c r="I20" i="3"/>
  <c r="H20" i="3"/>
  <c r="F16" i="3"/>
  <c r="F32" i="3"/>
  <c r="F37" i="3"/>
  <c r="F83" i="3"/>
  <c r="J56" i="5" l="1"/>
  <c r="A114" i="5"/>
  <c r="J37" i="5"/>
  <c r="F85" i="5"/>
  <c r="A113" i="5"/>
  <c r="F19" i="5"/>
  <c r="F57" i="5"/>
  <c r="J84" i="5"/>
  <c r="J18" i="5"/>
  <c r="F38" i="5"/>
  <c r="A107" i="3"/>
  <c r="F88" i="3"/>
  <c r="A117" i="5" l="1"/>
  <c r="A116" i="5"/>
  <c r="A115" i="5"/>
  <c r="F93" i="3"/>
  <c r="F67" i="3" l="1"/>
  <c r="F85" i="3"/>
  <c r="F18" i="3"/>
  <c r="F14" i="3"/>
  <c r="J20" i="3" l="1"/>
  <c r="A106" i="3"/>
  <c r="A109" i="3" s="1"/>
  <c r="F56" i="3" l="1"/>
  <c r="J70" i="3" s="1"/>
  <c r="F7" i="3" l="1"/>
  <c r="F29" i="3" l="1"/>
  <c r="F79" i="3"/>
  <c r="F75" i="3"/>
  <c r="F52" i="3" l="1"/>
  <c r="F50" i="3"/>
  <c r="F27" i="3"/>
  <c r="F71" i="3" l="1"/>
  <c r="F99" i="3"/>
  <c r="J102" i="3" s="1"/>
  <c r="F40" i="3"/>
  <c r="J43" i="3" s="1"/>
  <c r="F9" i="3"/>
  <c r="A108" i="3" l="1"/>
  <c r="F103" i="3"/>
  <c r="F21" i="3"/>
  <c r="F44" i="3"/>
  <c r="A110" i="3" l="1"/>
</calcChain>
</file>

<file path=xl/sharedStrings.xml><?xml version="1.0" encoding="utf-8"?>
<sst xmlns="http://schemas.openxmlformats.org/spreadsheetml/2006/main" count="968" uniqueCount="285">
  <si>
    <t>SESSION 1 – AUTOMNE 2023</t>
  </si>
  <si>
    <t>NB HEURES  FG</t>
  </si>
  <si>
    <t>NB HEURES FS</t>
  </si>
  <si>
    <t>Unité sp</t>
  </si>
  <si>
    <t>Cours</t>
  </si>
  <si>
    <t>Titre du cours</t>
  </si>
  <si>
    <t>Pond.</t>
  </si>
  <si>
    <t>Un.</t>
  </si>
  <si>
    <t>109-101-MQ</t>
  </si>
  <si>
    <t>Activité physique et santé</t>
  </si>
  <si>
    <t>4EP0</t>
  </si>
  <si>
    <t>340-101-MQ</t>
  </si>
  <si>
    <t>Philosophie et rationalité</t>
  </si>
  <si>
    <t>4PH0</t>
  </si>
  <si>
    <t>601-LEA-ME</t>
  </si>
  <si>
    <t>Lecture et rédaction</t>
  </si>
  <si>
    <t>4PH</t>
  </si>
  <si>
    <t>h/sem</t>
  </si>
  <si>
    <t>Total unités</t>
  </si>
  <si>
    <t>SESSION 2 – HIVER 2024</t>
  </si>
  <si>
    <t>109-102-MQ</t>
  </si>
  <si>
    <t>Activité physique et efficacité</t>
  </si>
  <si>
    <t>4EP1</t>
  </si>
  <si>
    <t>340-102-MQ</t>
  </si>
  <si>
    <t>L’être humain</t>
  </si>
  <si>
    <t>601-101-MQ</t>
  </si>
  <si>
    <t>Écriture et littérature</t>
  </si>
  <si>
    <t>xxx-xxx-xx</t>
  </si>
  <si>
    <t>Cours complémentaire</t>
  </si>
  <si>
    <t>SESSION 3 – AUTOMNE 2024</t>
  </si>
  <si>
    <t>601-102-MQ</t>
  </si>
  <si>
    <t>Littérature et imaginaire</t>
  </si>
  <si>
    <t>604-10x-MQ</t>
  </si>
  <si>
    <t>Anglais</t>
  </si>
  <si>
    <t>4SA0, 4SA1, 4SA2 ou 4SA3</t>
  </si>
  <si>
    <t>SESSION 4 – HIVER 2025</t>
  </si>
  <si>
    <t>109-103-MQ</t>
  </si>
  <si>
    <t>Activité physique et autonomie</t>
  </si>
  <si>
    <t>340-LEA-ME</t>
  </si>
  <si>
    <t>Éthique et politique</t>
  </si>
  <si>
    <t>601-103-MQ</t>
  </si>
  <si>
    <t>Littérature québécoise</t>
  </si>
  <si>
    <t>604-20X-ME</t>
  </si>
  <si>
    <t>Field of Study English</t>
  </si>
  <si>
    <t>SESSION 5 – AUTOMNE 2025</t>
  </si>
  <si>
    <t>SESSION 6 – HIVER 2026</t>
  </si>
  <si>
    <t>DONNÉES INSÉRÉES DANS LA GRILLE</t>
  </si>
  <si>
    <t>HEURES FORMATION GÉNÉRALE</t>
  </si>
  <si>
    <t>HEURES FORMATION SPÉCIFIQUE</t>
  </si>
  <si>
    <t>TOTAL HEURES</t>
  </si>
  <si>
    <t>UNITÉS</t>
  </si>
  <si>
    <t>HEURES TOTALES</t>
  </si>
  <si>
    <r>
      <t xml:space="preserve">4PH1 </t>
    </r>
    <r>
      <rPr>
        <sz val="8"/>
        <rFont val="Arial"/>
        <family val="2"/>
      </rPr>
      <t>| Préalable : 340-101-MQ</t>
    </r>
  </si>
  <si>
    <r>
      <t>4EF0</t>
    </r>
    <r>
      <rPr>
        <sz val="8"/>
        <rFont val="Arial"/>
        <family val="2"/>
      </rPr>
      <t xml:space="preserve"> | Préalable : 601-LEA-ME</t>
    </r>
  </si>
  <si>
    <r>
      <t xml:space="preserve">4EF1 </t>
    </r>
    <r>
      <rPr>
        <sz val="8"/>
        <color theme="1"/>
        <rFont val="Arial"/>
        <family val="2"/>
      </rPr>
      <t>| Préalable : 601-101-MQ</t>
    </r>
  </si>
  <si>
    <r>
      <t xml:space="preserve">4EP2 </t>
    </r>
    <r>
      <rPr>
        <sz val="8"/>
        <color theme="1"/>
        <rFont val="Arial"/>
        <family val="2"/>
      </rPr>
      <t>| Préalable : 109-101-MQ et 109-102-MQ</t>
    </r>
  </si>
  <si>
    <r>
      <t xml:space="preserve">4PHP </t>
    </r>
    <r>
      <rPr>
        <sz val="8"/>
        <color theme="1"/>
        <rFont val="Arial"/>
        <family val="2"/>
      </rPr>
      <t>| Préalable : 340-101-MQ</t>
    </r>
  </si>
  <si>
    <r>
      <t xml:space="preserve">4EF2 </t>
    </r>
    <r>
      <rPr>
        <sz val="8"/>
        <color theme="1"/>
        <rFont val="Arial"/>
        <family val="2"/>
      </rPr>
      <t>| Préalable : 601-102-MQ</t>
    </r>
  </si>
  <si>
    <r>
      <t xml:space="preserve">4SAP, 4SAQ, 4SAR ou 4SAS </t>
    </r>
    <r>
      <rPr>
        <sz val="8"/>
        <color theme="1"/>
        <rFont val="Arial"/>
        <family val="2"/>
      </rPr>
      <t>| Préalable relatif : 604-10x-MQ</t>
    </r>
  </si>
  <si>
    <t>201-SN2-RE</t>
  </si>
  <si>
    <r>
      <t xml:space="preserve">Calcul différentiel | </t>
    </r>
    <r>
      <rPr>
        <b/>
        <sz val="9"/>
        <color rgb="FFC00000"/>
        <rFont val="Arial"/>
        <family val="2"/>
      </rPr>
      <t xml:space="preserve">Bilingue </t>
    </r>
  </si>
  <si>
    <t>201-SN4-RE</t>
  </si>
  <si>
    <t>Algèbre linéaire et géométrie vectorielle</t>
  </si>
  <si>
    <t>202-SN1-RE</t>
  </si>
  <si>
    <t>201-SN3-RE</t>
  </si>
  <si>
    <r>
      <t>Calcul intégral |</t>
    </r>
    <r>
      <rPr>
        <b/>
        <sz val="9"/>
        <color rgb="FFC00000"/>
        <rFont val="Arial"/>
        <family val="2"/>
      </rPr>
      <t xml:space="preserve"> Bilingue</t>
    </r>
  </si>
  <si>
    <t>Préalable : 201-SN1-RE</t>
  </si>
  <si>
    <t>Préalable : 202-SN1-RE</t>
  </si>
  <si>
    <t>202-SN2-RE</t>
  </si>
  <si>
    <r>
      <t xml:space="preserve">Chimie des solutions | </t>
    </r>
    <r>
      <rPr>
        <b/>
        <sz val="9"/>
        <color rgb="FFC00000"/>
        <rFont val="Arial"/>
        <family val="2"/>
      </rPr>
      <t>Bilingue</t>
    </r>
  </si>
  <si>
    <t>0M02* Analyser des problèmes par l’application du calcul différentiel.</t>
  </si>
  <si>
    <t>0M04* Analyser des problèmes par l’utilisation de concepts de l’algèbre linéaire et de la géométrie vectorielle.</t>
  </si>
  <si>
    <t>0C01* Analyser des propriétés de la matière et des transformations chimiques.</t>
  </si>
  <si>
    <t>0C02* Analyser des systèmes chimiques en solution.</t>
  </si>
  <si>
    <t>203-SN1-RE</t>
  </si>
  <si>
    <r>
      <t xml:space="preserve">Mécanique | </t>
    </r>
    <r>
      <rPr>
        <b/>
        <sz val="9"/>
        <color rgb="FFC00000"/>
        <rFont val="Arial"/>
        <family val="2"/>
      </rPr>
      <t>Bilingue</t>
    </r>
  </si>
  <si>
    <t>Préalable relatif : 201-SN2-RE</t>
  </si>
  <si>
    <t>101-SN1-RE</t>
  </si>
  <si>
    <r>
      <t xml:space="preserve">Biologie cellulaire | </t>
    </r>
    <r>
      <rPr>
        <b/>
        <sz val="9"/>
        <color rgb="FFC00000"/>
        <rFont val="Arial"/>
        <family val="2"/>
      </rPr>
      <t>Bilingue</t>
    </r>
  </si>
  <si>
    <t>0B01* Expliquer les structures et les fonctions des cellules en tant qu’unités de base de la vie.</t>
  </si>
  <si>
    <t>0M03* Analyser des problèmes par l’application du calcul intégral.</t>
  </si>
  <si>
    <t>0P01* Analyser des situations et des phénomènes physiques en recourant aux lois et aux principes fondamentaux de la mécanique classique.</t>
  </si>
  <si>
    <r>
      <t>UN COURS PARMI LES SUIVANTS</t>
    </r>
    <r>
      <rPr>
        <sz val="9"/>
        <color theme="0"/>
        <rFont val="Arial"/>
        <family val="2"/>
      </rPr>
      <t xml:space="preserve"> | Nombre minimal d’inscriptions requis pour ces cours</t>
    </r>
  </si>
  <si>
    <t>420-SN1-RE</t>
  </si>
  <si>
    <r>
      <t xml:space="preserve">Programmation en sciences | </t>
    </r>
    <r>
      <rPr>
        <b/>
        <sz val="9"/>
        <color rgb="FFC00000"/>
        <rFont val="Arial"/>
        <family val="2"/>
      </rPr>
      <t>Bilingue</t>
    </r>
  </si>
  <si>
    <t>0F01* Développer des programmes informatiques en vue d’automatiser la résolution de problèmes dans un contexte scientifique.</t>
  </si>
  <si>
    <t>101-SN2-RE</t>
  </si>
  <si>
    <r>
      <t xml:space="preserve">Écologie et évolution | </t>
    </r>
    <r>
      <rPr>
        <b/>
        <sz val="9"/>
        <color rgb="FFC00000"/>
        <rFont val="Arial"/>
        <family val="2"/>
      </rPr>
      <t>Bilingue</t>
    </r>
  </si>
  <si>
    <t>0B02* Analyser les interactions des êtres vivants dans la biosphère.</t>
  </si>
  <si>
    <t>203-SN3-RE</t>
  </si>
  <si>
    <r>
      <t xml:space="preserve">Ondes et physique moderne  | </t>
    </r>
    <r>
      <rPr>
        <b/>
        <sz val="9"/>
        <color rgb="FFC00000"/>
        <rFont val="Arial"/>
        <family val="2"/>
      </rPr>
      <t>Bilingue</t>
    </r>
  </si>
  <si>
    <t>Préalable : 203-SN1-RE</t>
  </si>
  <si>
    <t>0P03* Analyser des situations et des phénomènes physiques en recourant aux lois et aux principes fondamentaux liés aux ondes et à la physique moderne.</t>
  </si>
  <si>
    <t>202-SNU-RE</t>
  </si>
  <si>
    <t>Chimie organique</t>
  </si>
  <si>
    <t>0C0F Analyser la structure et la réactivité des molécules organiques.</t>
  </si>
  <si>
    <t>0GNF Consolider sa culture scientifique dans un domaine des sciences de la nature.</t>
  </si>
  <si>
    <t>201-SNU-ME</t>
  </si>
  <si>
    <t>Calcul avancé</t>
  </si>
  <si>
    <t>Préalable relatif : 201-SN3-RE</t>
  </si>
  <si>
    <t>201-SN1-RE</t>
  </si>
  <si>
    <t>Probabilités et statistique</t>
  </si>
  <si>
    <t>0M01* Résoudre des problèmes liés aux sciences de la nature par l’utilisation de méthodes statistiques et de concepts de probabilités.</t>
  </si>
  <si>
    <t>203-SN2-RE</t>
  </si>
  <si>
    <t>Électricité et magnétisme</t>
  </si>
  <si>
    <t>360-SN1-ME</t>
  </si>
  <si>
    <r>
      <t xml:space="preserve">Intégration en sciences de la nature | </t>
    </r>
    <r>
      <rPr>
        <b/>
        <sz val="9"/>
        <color rgb="FFC00000"/>
        <rFont val="Arial"/>
        <family val="2"/>
      </rPr>
      <t>Bilingue</t>
    </r>
  </si>
  <si>
    <t>Cours porteur de l’épreuve synthèse de programme</t>
  </si>
  <si>
    <t>Pour être admissible à l’ESP, l’étudiant doit être inscrit à tous les cours de la dernière session de son programme d’études et n’avoir qu’un maximum de deux cours à compléter des sessions antérieures.</t>
  </si>
  <si>
    <t>0NTC* Démontrer l’intégration de ses acquis en Sciences de la nature.</t>
  </si>
  <si>
    <t>101-SNU-RE</t>
  </si>
  <si>
    <t>Préalable : 101-SN1-RE</t>
  </si>
  <si>
    <t>Anatomie et physiologie humaine</t>
  </si>
  <si>
    <t>202-SNC-ME</t>
  </si>
  <si>
    <t>0B0F Expliquer comment les systèmes du corps humain assurent l’homéostasie.</t>
  </si>
  <si>
    <t>203-SNU-ME</t>
  </si>
  <si>
    <t>Astrophysique</t>
  </si>
  <si>
    <t>Sciences de la nature – 200.B1</t>
  </si>
  <si>
    <t>Grille de cours 2023-2025</t>
  </si>
  <si>
    <t xml:space="preserve">TOTAL UNITÉS </t>
  </si>
  <si>
    <t>Total unités SP</t>
  </si>
  <si>
    <t>DEVIS MINISTÉRIEL</t>
  </si>
  <si>
    <r>
      <t xml:space="preserve">Chimie générale | </t>
    </r>
    <r>
      <rPr>
        <b/>
        <sz val="9"/>
        <color rgb="FFC00000"/>
        <rFont val="Arial"/>
        <family val="2"/>
      </rPr>
      <t>Bilingue</t>
    </r>
  </si>
  <si>
    <t>Propriétés des matériaux</t>
  </si>
  <si>
    <t>4EP2 | Préalable : 109-101-MQ et 109-102-MQ</t>
  </si>
  <si>
    <r>
      <rPr>
        <sz val="10"/>
        <color theme="1"/>
        <rFont val="Arial"/>
        <family val="2"/>
      </rPr>
      <t>Cheminement sur 5 sessions |</t>
    </r>
    <r>
      <rPr>
        <b/>
        <sz val="10"/>
        <color theme="1"/>
        <rFont val="Arial"/>
        <family val="2"/>
      </rPr>
      <t xml:space="preserve"> Grille de cours 2023-2025</t>
    </r>
  </si>
  <si>
    <r>
      <rPr>
        <sz val="10"/>
        <color theme="1"/>
        <rFont val="Arial"/>
        <family val="2"/>
      </rPr>
      <t>Cheminement sur 6 sessions |</t>
    </r>
    <r>
      <rPr>
        <b/>
        <sz val="10"/>
        <color theme="1"/>
        <rFont val="Arial"/>
        <family val="2"/>
      </rPr>
      <t xml:space="preserve"> Grille de cours 2023-2025</t>
    </r>
  </si>
  <si>
    <t>Préalable : 201-SN2-RE</t>
  </si>
  <si>
    <t>0P02* Analyser des situations et des phénomènes physiques en recourant aux lois et aux principes fondamentaux liés à l’électricité et au magnétisme.</t>
  </si>
  <si>
    <t>Techniques d’éducation spécialisée – 351.A1</t>
  </si>
  <si>
    <t>Grille de cours 2023-2026</t>
  </si>
  <si>
    <t>Session 1</t>
  </si>
  <si>
    <t>Session 2</t>
  </si>
  <si>
    <t>Session 3</t>
  </si>
  <si>
    <t>Session 4</t>
  </si>
  <si>
    <t>351-100-ME</t>
  </si>
  <si>
    <t>Profession en éducation spécialisée</t>
  </si>
  <si>
    <t>02FG Explorer la profession.</t>
  </si>
  <si>
    <t>351-101-ME</t>
  </si>
  <si>
    <t>Enfance : développement et enjeux</t>
  </si>
  <si>
    <t>02FJ Situer la personne au regard de son développement.</t>
  </si>
  <si>
    <t>351-104-ME</t>
  </si>
  <si>
    <t>Diversités culturelles et communautés autochtones</t>
  </si>
  <si>
    <t>02FK* Communiquer en contexte professionnel.</t>
  </si>
  <si>
    <t>351-105-ME</t>
  </si>
  <si>
    <t>Relation d'aide en éducation spécialisée</t>
  </si>
  <si>
    <t>02FP* Établir une relation d'aide.</t>
  </si>
  <si>
    <t>351-200-ME</t>
  </si>
  <si>
    <t xml:space="preserve">Participation sociale </t>
  </si>
  <si>
    <t>02FH* Analyser les enjeux liés à la participation sociale.</t>
  </si>
  <si>
    <t>351-201-ME</t>
  </si>
  <si>
    <t>Adolescence et âge adulte : développement et enjeux</t>
  </si>
  <si>
    <t>Préalable : 351-101-ME</t>
  </si>
  <si>
    <t>02FJ* Situer la personne au regard de son développement.</t>
  </si>
  <si>
    <t>351-202-ME</t>
  </si>
  <si>
    <t>Pratiques sécuritaires en milieu de travail</t>
  </si>
  <si>
    <t>02FL* Adopter des pratiques de travail sécuritaires.</t>
  </si>
  <si>
    <t>351-203-ME</t>
  </si>
  <si>
    <t>Observation et méthodes</t>
  </si>
  <si>
    <t>02FM* Observer les comportements.</t>
  </si>
  <si>
    <t>351-204-ME</t>
  </si>
  <si>
    <t>Activités cliniques</t>
  </si>
  <si>
    <t>Préalable relatif : 351-105-ME</t>
  </si>
  <si>
    <t>02FS Effectuer l’animation d’une activité clinique.</t>
  </si>
  <si>
    <t>ÉTÉ 2024 - STAGE ATE 1</t>
  </si>
  <si>
    <t>351-300-ME</t>
  </si>
  <si>
    <t>Stage d'expérimentation</t>
  </si>
  <si>
    <t>Préalable : L'étudiant doit avoir réussi 5 cours de la formation générale et 8 cours de la formation spécifique dont les cours 351-100-ME et 351-202-ME.</t>
  </si>
  <si>
    <t>02FG* Explorer la profession.</t>
  </si>
  <si>
    <t>351-301-ME</t>
  </si>
  <si>
    <t>Démarche clinique en éducation spécialisée</t>
  </si>
  <si>
    <t>Préalable relatif : 351-202-ME</t>
  </si>
  <si>
    <t>02FX* Élaborer un plan d'intervention.</t>
  </si>
  <si>
    <t>351-400-ME</t>
  </si>
  <si>
    <t xml:space="preserve">Prévention et intégration professionnelle </t>
  </si>
  <si>
    <t>02FW* Effectuer des interventions de prévention.</t>
  </si>
  <si>
    <t>351-401-ME</t>
  </si>
  <si>
    <t>Approches et techniques d’intervention</t>
  </si>
  <si>
    <t>02FN* Examiner des approches et des techniques d'intervention.</t>
  </si>
  <si>
    <t>351-402-ME</t>
  </si>
  <si>
    <t>Déficience intellectuelle</t>
  </si>
  <si>
    <t>Préalable relatif : 351-105-ME et 351-301-ME</t>
  </si>
  <si>
    <t>02FQ* Déterminer des interventions relatives à la déficience intellectuelle.</t>
  </si>
  <si>
    <t>351-403-ME</t>
  </si>
  <si>
    <t>Difficultés d'apprentissage</t>
  </si>
  <si>
    <t>02FU* Déterminer des interventions relatives aux difficultés et aux troubles d'apprentissage.</t>
  </si>
  <si>
    <t>351-404-ME</t>
  </si>
  <si>
    <t>Personnes aînées : défis et enjeux</t>
  </si>
  <si>
    <t>02FV* Déterminer des interventions relatives au vieillissement de la personne.</t>
  </si>
  <si>
    <t>351-405-ME</t>
  </si>
  <si>
    <t>Déficits physiques et neurologiques</t>
  </si>
  <si>
    <t>02FY* Déterminer des interventions relatives à la déficience physique.</t>
  </si>
  <si>
    <t>ÉTÉ 2025 - STAGE ATE 2</t>
  </si>
  <si>
    <t>351-500-ME</t>
  </si>
  <si>
    <t>Autisme</t>
  </si>
  <si>
    <t xml:space="preserve">Préalable relatif : 351-105-ME, 351-301-ME et 351-401-ME </t>
  </si>
  <si>
    <t>02FR* Déterminer des interventions relatives au trouble du spectre de l'autisme.</t>
  </si>
  <si>
    <t>351-501-ME</t>
  </si>
  <si>
    <t>Difficultés langagières</t>
  </si>
  <si>
    <t>02FT* Déterminer des interventions relatives aux difficultés langagières et aux troubles de la communication.</t>
  </si>
  <si>
    <t>351-502-ME</t>
  </si>
  <si>
    <t>Jeunes en difficulté d'adaptation</t>
  </si>
  <si>
    <t>02FZ* Déterminer des interventions relatives aux jeunes en difficulté d'adaptation.</t>
  </si>
  <si>
    <t>351-503-ME</t>
  </si>
  <si>
    <t>Santé mentale et psychopathologies</t>
  </si>
  <si>
    <t>02G0* Déterminer des interventions relatives aux troubles de santé mentale.</t>
  </si>
  <si>
    <t>351-504-ME</t>
  </si>
  <si>
    <t>Dépendances</t>
  </si>
  <si>
    <t>02G1* Déterminer des interventions relatives aux dépendances.</t>
  </si>
  <si>
    <t>351-505-ME</t>
  </si>
  <si>
    <t>Exclusion sociale et violence</t>
  </si>
  <si>
    <t>02G2* Déterminer des interventions relatives à l'exclusion sociale et à la violence</t>
  </si>
  <si>
    <t>351-506-ME</t>
  </si>
  <si>
    <t>Adaptation et réadaptation</t>
  </si>
  <si>
    <t>02FS* Effectuer l’animation d’une activité clinique.</t>
  </si>
  <si>
    <t>02G3 Effectuer des interventions d'adaptation et de réadaptation.</t>
  </si>
  <si>
    <t>351-507-ME</t>
  </si>
  <si>
    <t>Intervention en situation de crise</t>
  </si>
  <si>
    <t>02G4* Effectuer des interventions en situation de crise.</t>
  </si>
  <si>
    <t>351-600-ME</t>
  </si>
  <si>
    <t>Stage d'intervention</t>
  </si>
  <si>
    <t>Cours porteur de l’épreuve synthèse de programme (ESP)</t>
  </si>
  <si>
    <t>Préalable : Pour être admissible à l’ESP, l’étudiant doit n’avoir qu’un maximum de deux cours à compléter des sessions antérieures.</t>
  </si>
  <si>
    <t>02G3* Effectuer des interventions d'adaptation et de réadaptation.</t>
  </si>
  <si>
    <t>DONNÉES DU DEVIS MINISTÉRIEL</t>
  </si>
  <si>
    <r>
      <rPr>
        <b/>
        <sz val="11"/>
        <color theme="1"/>
        <rFont val="Arial"/>
        <family val="2"/>
      </rPr>
      <t>201-SN4-RE</t>
    </r>
    <r>
      <rPr>
        <sz val="11"/>
        <color theme="1"/>
        <rFont val="Arial"/>
        <family val="2"/>
      </rPr>
      <t xml:space="preserve">
Algèbre linéaire et géométrie vectorielle</t>
    </r>
  </si>
  <si>
    <r>
      <rPr>
        <b/>
        <sz val="11"/>
        <color theme="1"/>
        <rFont val="Arial"/>
        <family val="2"/>
      </rPr>
      <t>101-SN1-RE</t>
    </r>
    <r>
      <rPr>
        <sz val="11"/>
        <color theme="1"/>
        <rFont val="Arial"/>
        <family val="2"/>
      </rPr>
      <t xml:space="preserve">
Biologie cellulaire</t>
    </r>
  </si>
  <si>
    <r>
      <rPr>
        <b/>
        <sz val="11"/>
        <color theme="1"/>
        <rFont val="Arial"/>
        <family val="2"/>
      </rPr>
      <t>420-SN1-RE</t>
    </r>
    <r>
      <rPr>
        <sz val="11"/>
        <color theme="1"/>
        <rFont val="Arial"/>
        <family val="2"/>
      </rPr>
      <t xml:space="preserve">
Programmation en sciences</t>
    </r>
  </si>
  <si>
    <r>
      <rPr>
        <b/>
        <sz val="11"/>
        <color theme="1"/>
        <rFont val="Arial"/>
        <family val="2"/>
      </rPr>
      <t>360-SN1-ME</t>
    </r>
    <r>
      <rPr>
        <sz val="11"/>
        <color theme="1"/>
        <rFont val="Arial"/>
        <family val="2"/>
      </rPr>
      <t xml:space="preserve">
Intégration en sciences de la nature*</t>
    </r>
  </si>
  <si>
    <r>
      <rPr>
        <b/>
        <sz val="11"/>
        <color theme="1"/>
        <rFont val="Arial"/>
        <family val="2"/>
      </rPr>
      <t>202-SN1-RE</t>
    </r>
    <r>
      <rPr>
        <sz val="11"/>
        <color theme="1"/>
        <rFont val="Arial"/>
        <family val="2"/>
      </rPr>
      <t xml:space="preserve">
Chimie générale</t>
    </r>
  </si>
  <si>
    <r>
      <rPr>
        <b/>
        <sz val="11"/>
        <color theme="1"/>
        <rFont val="Arial"/>
        <family val="2"/>
      </rPr>
      <t>202-SN2-RE</t>
    </r>
    <r>
      <rPr>
        <sz val="11"/>
        <color theme="1"/>
        <rFont val="Arial"/>
        <family val="2"/>
      </rPr>
      <t xml:space="preserve">
Chimie des solutions</t>
    </r>
  </si>
  <si>
    <r>
      <rPr>
        <b/>
        <sz val="11"/>
        <color theme="1"/>
        <rFont val="Arial"/>
        <family val="2"/>
      </rPr>
      <t>203-SN3-RE</t>
    </r>
    <r>
      <rPr>
        <sz val="11"/>
        <color theme="1"/>
        <rFont val="Arial"/>
        <family val="2"/>
      </rPr>
      <t xml:space="preserve">
Ondes et physique moderne</t>
    </r>
  </si>
  <si>
    <r>
      <rPr>
        <b/>
        <sz val="11"/>
        <color theme="1"/>
        <rFont val="Arial"/>
        <family val="2"/>
      </rPr>
      <t>201-SN1-RE</t>
    </r>
    <r>
      <rPr>
        <sz val="11"/>
        <color theme="1"/>
        <rFont val="Arial"/>
        <family val="2"/>
      </rPr>
      <t xml:space="preserve">
Probabilités et statistique</t>
    </r>
  </si>
  <si>
    <r>
      <rPr>
        <b/>
        <sz val="11"/>
        <color theme="1"/>
        <rFont val="Arial"/>
        <family val="2"/>
      </rPr>
      <t>201-SN2-RE</t>
    </r>
    <r>
      <rPr>
        <sz val="11"/>
        <color theme="1"/>
        <rFont val="Arial"/>
        <family val="2"/>
      </rPr>
      <t xml:space="preserve">
Calcul différentiel</t>
    </r>
  </si>
  <si>
    <r>
      <rPr>
        <b/>
        <sz val="11"/>
        <color theme="1"/>
        <rFont val="Arial"/>
        <family val="2"/>
      </rPr>
      <t>201-SN3-RE</t>
    </r>
    <r>
      <rPr>
        <sz val="11"/>
        <color theme="1"/>
        <rFont val="Arial"/>
        <family val="2"/>
      </rPr>
      <t xml:space="preserve">
Calcul intégral </t>
    </r>
  </si>
  <si>
    <r>
      <rPr>
        <b/>
        <sz val="11"/>
        <color theme="1"/>
        <rFont val="Arial"/>
        <family val="2"/>
      </rPr>
      <t>101-SN2-RE</t>
    </r>
    <r>
      <rPr>
        <sz val="11"/>
        <color theme="1"/>
        <rFont val="Arial"/>
        <family val="2"/>
      </rPr>
      <t xml:space="preserve">
Écologie et évolution</t>
    </r>
  </si>
  <si>
    <r>
      <rPr>
        <b/>
        <sz val="11"/>
        <color theme="1"/>
        <rFont val="Arial"/>
        <family val="2"/>
      </rPr>
      <t>351-401-ME</t>
    </r>
    <r>
      <rPr>
        <sz val="11"/>
        <color theme="1"/>
        <rFont val="Arial"/>
        <family val="2"/>
      </rPr>
      <t xml:space="preserve">
Électricité et magnétisme</t>
    </r>
  </si>
  <si>
    <r>
      <rPr>
        <b/>
        <sz val="11"/>
        <color theme="1"/>
        <rFont val="Arial"/>
        <family val="2"/>
      </rPr>
      <t>203-SN1-RE</t>
    </r>
    <r>
      <rPr>
        <sz val="11"/>
        <color theme="1"/>
        <rFont val="Arial"/>
        <family val="2"/>
      </rPr>
      <t xml:space="preserve">
Mécanique</t>
    </r>
  </si>
  <si>
    <r>
      <rPr>
        <b/>
        <sz val="11"/>
        <color theme="1"/>
        <rFont val="Arial"/>
        <family val="2"/>
      </rPr>
      <t>101-SNU-RE</t>
    </r>
    <r>
      <rPr>
        <sz val="11"/>
        <color theme="1"/>
        <rFont val="Arial"/>
        <family val="2"/>
      </rPr>
      <t xml:space="preserve">
Anatomie et physiologie humaine</t>
    </r>
  </si>
  <si>
    <r>
      <rPr>
        <b/>
        <sz val="11"/>
        <color theme="1"/>
        <rFont val="Arial"/>
        <family val="2"/>
      </rPr>
      <t>201-SNU-ME</t>
    </r>
    <r>
      <rPr>
        <sz val="11"/>
        <color theme="1"/>
        <rFont val="Arial"/>
        <family val="2"/>
      </rPr>
      <t xml:space="preserve">
Calcul avancé</t>
    </r>
  </si>
  <si>
    <r>
      <rPr>
        <b/>
        <sz val="11"/>
        <color theme="1"/>
        <rFont val="Arial"/>
        <family val="2"/>
      </rPr>
      <t>203-SNU-ME</t>
    </r>
    <r>
      <rPr>
        <sz val="11"/>
        <color theme="1"/>
        <rFont val="Arial"/>
        <family val="2"/>
      </rPr>
      <t xml:space="preserve">
Astrophysique</t>
    </r>
  </si>
  <si>
    <r>
      <rPr>
        <b/>
        <sz val="11"/>
        <color theme="1"/>
        <rFont val="Arial"/>
        <family val="2"/>
      </rPr>
      <t>202-SNU-RE</t>
    </r>
    <r>
      <rPr>
        <sz val="11"/>
        <color theme="1"/>
        <rFont val="Arial"/>
        <family val="2"/>
      </rPr>
      <t xml:space="preserve">
Chimie organique</t>
    </r>
  </si>
  <si>
    <r>
      <rPr>
        <b/>
        <sz val="11"/>
        <color theme="1"/>
        <rFont val="Arial"/>
        <family val="2"/>
      </rPr>
      <t xml:space="preserve">202-SNC-ME
</t>
    </r>
    <r>
      <rPr>
        <sz val="11"/>
        <color theme="1"/>
        <rFont val="Arial"/>
        <family val="2"/>
      </rPr>
      <t>Propriétés des matériaux</t>
    </r>
  </si>
  <si>
    <r>
      <rPr>
        <b/>
        <sz val="9"/>
        <color theme="1"/>
        <rFont val="Arial"/>
        <family val="2"/>
      </rPr>
      <t>*</t>
    </r>
    <r>
      <rPr>
        <sz val="9"/>
        <color theme="1"/>
        <rFont val="Arial"/>
        <family val="2"/>
      </rPr>
      <t xml:space="preserve"> Voir les contions d'admission à l'ESP.</t>
    </r>
  </si>
  <si>
    <r>
      <rPr>
        <b/>
        <sz val="11"/>
        <color theme="1"/>
        <rFont val="Arial"/>
        <family val="2"/>
      </rPr>
      <t>109-101-MQ</t>
    </r>
    <r>
      <rPr>
        <sz val="11"/>
        <color theme="1"/>
        <rFont val="Arial"/>
        <family val="2"/>
      </rPr>
      <t xml:space="preserve">
Activité physique et santé</t>
    </r>
  </si>
  <si>
    <r>
      <rPr>
        <b/>
        <sz val="11"/>
        <color theme="1"/>
        <rFont val="Arial"/>
        <family val="2"/>
      </rPr>
      <t>109-102-MQ</t>
    </r>
    <r>
      <rPr>
        <sz val="11"/>
        <color theme="1"/>
        <rFont val="Arial"/>
        <family val="2"/>
      </rPr>
      <t xml:space="preserve">
Activité physique et efficacité</t>
    </r>
  </si>
  <si>
    <r>
      <rPr>
        <b/>
        <sz val="11"/>
        <color theme="1"/>
        <rFont val="Arial"/>
        <family val="2"/>
      </rPr>
      <t>109-103-MQ</t>
    </r>
    <r>
      <rPr>
        <sz val="11"/>
        <color theme="1"/>
        <rFont val="Arial"/>
        <family val="2"/>
      </rPr>
      <t xml:space="preserve">
Activité physique et autonomie</t>
    </r>
  </si>
  <si>
    <r>
      <rPr>
        <b/>
        <sz val="11"/>
        <color theme="1"/>
        <rFont val="Arial"/>
        <family val="2"/>
      </rPr>
      <t>XXX-XX1-ME</t>
    </r>
    <r>
      <rPr>
        <sz val="11"/>
        <color theme="1"/>
        <rFont val="Arial"/>
        <family val="2"/>
      </rPr>
      <t xml:space="preserve">
Cours complémentaire 1</t>
    </r>
  </si>
  <si>
    <r>
      <rPr>
        <b/>
        <sz val="11"/>
        <color theme="1"/>
        <rFont val="Arial"/>
        <family val="2"/>
      </rPr>
      <t>XXX-XX2-ME</t>
    </r>
    <r>
      <rPr>
        <sz val="11"/>
        <color theme="1"/>
        <rFont val="Arial"/>
        <family val="2"/>
      </rPr>
      <t xml:space="preserve">
Cours complémentaire 2</t>
    </r>
  </si>
  <si>
    <r>
      <rPr>
        <b/>
        <sz val="11"/>
        <color theme="1"/>
        <rFont val="Arial"/>
        <family val="2"/>
      </rPr>
      <t>340-101-MQ</t>
    </r>
    <r>
      <rPr>
        <sz val="11"/>
        <color theme="1"/>
        <rFont val="Arial"/>
        <family val="2"/>
      </rPr>
      <t xml:space="preserve">
Philosophie et rationalité</t>
    </r>
  </si>
  <si>
    <r>
      <rPr>
        <b/>
        <sz val="11"/>
        <color theme="1"/>
        <rFont val="Arial"/>
        <family val="2"/>
      </rPr>
      <t>340-102-MQ</t>
    </r>
    <r>
      <rPr>
        <sz val="11"/>
        <color theme="1"/>
        <rFont val="Arial"/>
        <family val="2"/>
      </rPr>
      <t xml:space="preserve">
L’être humain</t>
    </r>
  </si>
  <si>
    <r>
      <rPr>
        <b/>
        <sz val="11"/>
        <color theme="1"/>
        <rFont val="Arial"/>
        <family val="2"/>
      </rPr>
      <t>340-LEA-ME</t>
    </r>
    <r>
      <rPr>
        <sz val="11"/>
        <color theme="1"/>
        <rFont val="Arial"/>
        <family val="2"/>
      </rPr>
      <t xml:space="preserve">
Éthique et politique</t>
    </r>
  </si>
  <si>
    <t>351-102-ME</t>
  </si>
  <si>
    <t>Communication professionnelle</t>
  </si>
  <si>
    <t>SESSION 1 – AUTOMNE 2024</t>
  </si>
  <si>
    <r>
      <rPr>
        <b/>
        <sz val="11"/>
        <color theme="1"/>
        <rFont val="Arial"/>
        <family val="2"/>
      </rPr>
      <t>601-LEA-ME</t>
    </r>
    <r>
      <rPr>
        <sz val="11"/>
        <color theme="1"/>
        <rFont val="Arial"/>
        <family val="2"/>
      </rPr>
      <t xml:space="preserve">
Lecture et rédaction</t>
    </r>
  </si>
  <si>
    <r>
      <rPr>
        <b/>
        <sz val="11"/>
        <color theme="1"/>
        <rFont val="Arial"/>
        <family val="2"/>
      </rPr>
      <t>601-101-MQ</t>
    </r>
    <r>
      <rPr>
        <sz val="11"/>
        <color theme="1"/>
        <rFont val="Arial"/>
        <family val="2"/>
      </rPr>
      <t xml:space="preserve">
Écriture et littérature</t>
    </r>
  </si>
  <si>
    <r>
      <rPr>
        <b/>
        <sz val="11"/>
        <color theme="1"/>
        <rFont val="Arial"/>
        <family val="2"/>
      </rPr>
      <t>601-102-MQ</t>
    </r>
    <r>
      <rPr>
        <sz val="11"/>
        <color theme="1"/>
        <rFont val="Arial"/>
        <family val="2"/>
      </rPr>
      <t xml:space="preserve">
Littérature et imaginaire</t>
    </r>
  </si>
  <si>
    <r>
      <rPr>
        <b/>
        <sz val="11"/>
        <color theme="1"/>
        <rFont val="Arial"/>
        <family val="2"/>
      </rPr>
      <t>601-103-MQ</t>
    </r>
    <r>
      <rPr>
        <sz val="11"/>
        <color theme="1"/>
        <rFont val="Arial"/>
        <family val="2"/>
      </rPr>
      <t xml:space="preserve">
Littérature québécoise</t>
    </r>
  </si>
  <si>
    <r>
      <rPr>
        <b/>
        <sz val="11"/>
        <color theme="1"/>
        <rFont val="Arial"/>
        <family val="2"/>
      </rPr>
      <t>604-10x-MQ</t>
    </r>
    <r>
      <rPr>
        <sz val="11"/>
        <color theme="1"/>
        <rFont val="Arial"/>
        <family val="2"/>
      </rPr>
      <t xml:space="preserve">
Anglais</t>
    </r>
  </si>
  <si>
    <r>
      <rPr>
        <b/>
        <sz val="11"/>
        <color theme="1"/>
        <rFont val="Arial"/>
        <family val="2"/>
      </rPr>
      <t>604-10x-MQ</t>
    </r>
    <r>
      <rPr>
        <sz val="11"/>
        <color theme="1"/>
        <rFont val="Arial"/>
        <family val="2"/>
      </rPr>
      <t xml:space="preserve">
Field of Study English</t>
    </r>
  </si>
  <si>
    <r>
      <t xml:space="preserve">4PH1 </t>
    </r>
    <r>
      <rPr>
        <sz val="8"/>
        <rFont val="Gellix"/>
        <family val="3"/>
      </rPr>
      <t>| Préalable : 340-101-MQ</t>
    </r>
  </si>
  <si>
    <r>
      <t>4EF0</t>
    </r>
    <r>
      <rPr>
        <sz val="8"/>
        <rFont val="Gellix"/>
        <family val="3"/>
      </rPr>
      <t xml:space="preserve"> | Préalable : 601-LEA-ME</t>
    </r>
  </si>
  <si>
    <r>
      <t xml:space="preserve">4PHP </t>
    </r>
    <r>
      <rPr>
        <sz val="8"/>
        <color theme="1"/>
        <rFont val="Gellix"/>
        <family val="3"/>
      </rPr>
      <t>| Préalable : 340-101-MQ</t>
    </r>
  </si>
  <si>
    <r>
      <t xml:space="preserve">4EF1 </t>
    </r>
    <r>
      <rPr>
        <sz val="8"/>
        <color theme="1"/>
        <rFont val="Gellix"/>
        <family val="3"/>
      </rPr>
      <t>| Préalable : 601-101-MQ</t>
    </r>
  </si>
  <si>
    <r>
      <t>UN COURS PARMI LES SUIVANTS</t>
    </r>
    <r>
      <rPr>
        <sz val="9"/>
        <color theme="0"/>
        <rFont val="Gellix"/>
        <family val="3"/>
      </rPr>
      <t xml:space="preserve"> | Nombre minimal d’inscriptions requis pour ces cours</t>
    </r>
  </si>
  <si>
    <r>
      <t xml:space="preserve">4EP2 </t>
    </r>
    <r>
      <rPr>
        <sz val="8"/>
        <color theme="1"/>
        <rFont val="Gellix"/>
        <family val="3"/>
      </rPr>
      <t>| Préalable : 109-101-MQ et 109-102-MQ</t>
    </r>
  </si>
  <si>
    <r>
      <t xml:space="preserve">4EF2 </t>
    </r>
    <r>
      <rPr>
        <sz val="8"/>
        <color theme="1"/>
        <rFont val="Gellix"/>
        <family val="3"/>
      </rPr>
      <t>| Préalable : 601-102-MQ</t>
    </r>
  </si>
  <si>
    <r>
      <t xml:space="preserve">4SAP, 4SAQ, 4SAR ou 4SAS </t>
    </r>
    <r>
      <rPr>
        <sz val="8"/>
        <color theme="1"/>
        <rFont val="Gellix"/>
        <family val="3"/>
      </rPr>
      <t>| Préalable relatif : 604-10x-MQ</t>
    </r>
  </si>
  <si>
    <t xml:space="preserve">Préalable : </t>
  </si>
  <si>
    <t xml:space="preserve">Préalable relatif : </t>
  </si>
  <si>
    <t>Cours au choix | Formation spécifique :</t>
  </si>
  <si>
    <t>Cours | Formation générale :</t>
  </si>
  <si>
    <r>
      <rPr>
        <b/>
        <sz val="11"/>
        <color theme="1"/>
        <rFont val="Arial"/>
        <family val="2"/>
      </rPr>
      <t>* 360-SN1-ME</t>
    </r>
    <r>
      <rPr>
        <sz val="11"/>
        <color theme="1"/>
        <rFont val="Arial"/>
        <family val="2"/>
      </rPr>
      <t xml:space="preserve">
Intégration en sciences de la nature</t>
    </r>
  </si>
  <si>
    <t>4EFP</t>
  </si>
  <si>
    <r>
      <t xml:space="preserve">Calcul différentiel | </t>
    </r>
    <r>
      <rPr>
        <b/>
        <sz val="9"/>
        <color rgb="FFC00000"/>
        <rFont val="Gellix"/>
        <family val="3"/>
      </rPr>
      <t xml:space="preserve">Cheminement enrichi en anglais </t>
    </r>
  </si>
  <si>
    <r>
      <t xml:space="preserve">Biologie cellulaire | </t>
    </r>
    <r>
      <rPr>
        <b/>
        <sz val="9"/>
        <color rgb="FFC00000"/>
        <rFont val="Gellix"/>
        <family val="3"/>
      </rPr>
      <t xml:space="preserve">Cheminement enrichi en anglais </t>
    </r>
  </si>
  <si>
    <r>
      <t xml:space="preserve">Chimie générale | </t>
    </r>
    <r>
      <rPr>
        <b/>
        <sz val="9"/>
        <color rgb="FFC00000"/>
        <rFont val="Gellix"/>
        <family val="3"/>
      </rPr>
      <t xml:space="preserve">Cheminement enrichi en anglais </t>
    </r>
  </si>
  <si>
    <r>
      <t>Calcul intégral |</t>
    </r>
    <r>
      <rPr>
        <b/>
        <sz val="9"/>
        <color rgb="FFC00000"/>
        <rFont val="Gellix"/>
        <family val="3"/>
      </rPr>
      <t xml:space="preserve"> Cheminement enrichi en anglais  </t>
    </r>
  </si>
  <si>
    <r>
      <t xml:space="preserve">Chimie des solutions | </t>
    </r>
    <r>
      <rPr>
        <b/>
        <sz val="9"/>
        <color rgb="FFC00000"/>
        <rFont val="Gellix"/>
        <family val="3"/>
      </rPr>
      <t xml:space="preserve">Cheminement enrichi en anglais </t>
    </r>
  </si>
  <si>
    <r>
      <t xml:space="preserve">Mécanique | </t>
    </r>
    <r>
      <rPr>
        <b/>
        <sz val="9"/>
        <color rgb="FFC00000"/>
        <rFont val="Gellix"/>
        <family val="3"/>
      </rPr>
      <t xml:space="preserve">Cheminement enrichi en anglais </t>
    </r>
  </si>
  <si>
    <r>
      <t xml:space="preserve">Écologie et évolution | </t>
    </r>
    <r>
      <rPr>
        <b/>
        <sz val="9"/>
        <color rgb="FFC00000"/>
        <rFont val="Gellix"/>
        <family val="3"/>
      </rPr>
      <t xml:space="preserve">Cheminement enrichi en anglais </t>
    </r>
  </si>
  <si>
    <r>
      <t xml:space="preserve">Ondes et physique moderne | </t>
    </r>
    <r>
      <rPr>
        <b/>
        <sz val="9"/>
        <color rgb="FFC00000"/>
        <rFont val="Gellix"/>
        <family val="3"/>
      </rPr>
      <t xml:space="preserve">Cheminement enrichi en anglais </t>
    </r>
  </si>
  <si>
    <r>
      <t xml:space="preserve">Programmation en sciences | </t>
    </r>
    <r>
      <rPr>
        <b/>
        <sz val="9"/>
        <color rgb="FFC00000"/>
        <rFont val="Gellix"/>
        <family val="3"/>
      </rPr>
      <t xml:space="preserve">Cheminement enrichi en anglais </t>
    </r>
  </si>
  <si>
    <r>
      <t>Intégration en sciences de la nature |</t>
    </r>
    <r>
      <rPr>
        <b/>
        <sz val="9"/>
        <color rgb="FFC00000"/>
        <rFont val="Gellix"/>
        <family val="3"/>
      </rPr>
      <t xml:space="preserve"> Cheminement enrichi en anglais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</si>
</sst>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alibri"/>
      <family val="2"/>
      <scheme val="minor"/>
    </font>
    <font>
      <i/>
      <sz val="8"/>
      <color theme="1"/>
      <name val="Tahoma"/>
      <family val="2"/>
    </font>
    <font>
      <i/>
      <sz val="8"/>
      <name val="Tahoma"/>
      <family val="2"/>
    </font>
    <font>
      <b/>
      <i/>
      <sz val="8"/>
      <name val="Tahoma"/>
      <family val="2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.5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8"/>
      <name val="Arial"/>
      <family val="2"/>
    </font>
    <font>
      <b/>
      <sz val="11"/>
      <color theme="0"/>
      <name val="Arial"/>
      <family val="2"/>
    </font>
    <font>
      <b/>
      <sz val="9"/>
      <color rgb="FFC0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Gellix"/>
      <family val="3"/>
    </font>
    <font>
      <sz val="8"/>
      <color theme="1"/>
      <name val="Gellix"/>
      <family val="3"/>
    </font>
    <font>
      <b/>
      <sz val="11"/>
      <color theme="1"/>
      <name val="Gellix"/>
      <family val="3"/>
    </font>
    <font>
      <b/>
      <sz val="11.5"/>
      <color theme="1"/>
      <name val="Gellix"/>
      <family val="3"/>
    </font>
    <font>
      <b/>
      <sz val="12"/>
      <color theme="1"/>
      <name val="Gellix"/>
      <family val="3"/>
    </font>
    <font>
      <b/>
      <sz val="10"/>
      <color theme="1"/>
      <name val="Gellix"/>
      <family val="3"/>
    </font>
    <font>
      <sz val="9"/>
      <color theme="1"/>
      <name val="Gellix"/>
      <family val="3"/>
    </font>
    <font>
      <b/>
      <sz val="12"/>
      <name val="Gellix"/>
      <family val="3"/>
    </font>
    <font>
      <b/>
      <sz val="8"/>
      <color theme="1"/>
      <name val="Gellix"/>
      <family val="3"/>
    </font>
    <font>
      <b/>
      <sz val="9"/>
      <color rgb="FFFFFFFF"/>
      <name val="Gellix"/>
      <family val="3"/>
    </font>
    <font>
      <b/>
      <sz val="8"/>
      <color rgb="FFFFFFFF"/>
      <name val="Gellix"/>
      <family val="3"/>
    </font>
    <font>
      <b/>
      <sz val="9"/>
      <name val="Gellix"/>
      <family val="3"/>
    </font>
    <font>
      <b/>
      <sz val="10"/>
      <name val="Gellix"/>
      <family val="3"/>
    </font>
    <font>
      <i/>
      <sz val="8"/>
      <name val="Gellix"/>
      <family val="3"/>
    </font>
    <font>
      <b/>
      <sz val="8"/>
      <name val="Gellix"/>
      <family val="3"/>
    </font>
    <font>
      <b/>
      <sz val="9"/>
      <color theme="1"/>
      <name val="Gellix"/>
      <family val="3"/>
    </font>
    <font>
      <i/>
      <sz val="8"/>
      <color theme="1"/>
      <name val="Gellix"/>
      <family val="3"/>
    </font>
    <font>
      <b/>
      <i/>
      <sz val="8"/>
      <color theme="1"/>
      <name val="Gellix"/>
      <family val="3"/>
    </font>
    <font>
      <b/>
      <sz val="9"/>
      <color rgb="FFC00000"/>
      <name val="Gellix"/>
      <family val="3"/>
    </font>
    <font>
      <b/>
      <sz val="8"/>
      <color theme="0"/>
      <name val="Gellix"/>
      <family val="3"/>
    </font>
    <font>
      <sz val="8"/>
      <name val="Gellix"/>
      <family val="3"/>
    </font>
    <font>
      <b/>
      <sz val="9"/>
      <color theme="0"/>
      <name val="Gellix"/>
      <family val="3"/>
    </font>
    <font>
      <sz val="9"/>
      <color theme="0"/>
      <name val="Gellix"/>
      <family val="3"/>
    </font>
    <font>
      <u/>
      <sz val="8"/>
      <name val="Gellix"/>
      <family val="3"/>
    </font>
    <font>
      <b/>
      <i/>
      <sz val="8"/>
      <name val="Gellix"/>
      <family val="3"/>
    </font>
    <font>
      <b/>
      <sz val="11"/>
      <color theme="0"/>
      <name val="Gellix"/>
      <family val="3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F9FF"/>
        <bgColor indexed="64"/>
      </patternFill>
    </fill>
    <fill>
      <patternFill patternType="solid">
        <fgColor rgb="FF1ACB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DEC5A"/>
        <bgColor indexed="64"/>
      </patternFill>
    </fill>
    <fill>
      <patternFill patternType="solid">
        <fgColor rgb="FFBDEFFF"/>
        <bgColor indexed="64"/>
      </patternFill>
    </fill>
    <fill>
      <patternFill patternType="solid">
        <fgColor rgb="FFFEF7B4"/>
        <bgColor indexed="64"/>
      </patternFill>
    </fill>
    <fill>
      <patternFill patternType="solid">
        <fgColor rgb="FFE8E3DD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03F3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F1D1"/>
        <bgColor indexed="64"/>
      </patternFill>
    </fill>
    <fill>
      <patternFill patternType="solid">
        <fgColor rgb="FFC9F5FF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1ACBFF"/>
      </top>
      <bottom/>
      <diagonal/>
    </border>
    <border>
      <left/>
      <right/>
      <top style="thin">
        <color rgb="FF1ACBFF"/>
      </top>
      <bottom/>
      <diagonal/>
    </border>
    <border>
      <left style="thin">
        <color auto="1"/>
      </left>
      <right/>
      <top style="thin">
        <color rgb="FF1ACBFF"/>
      </top>
      <bottom/>
      <diagonal/>
    </border>
    <border>
      <left/>
      <right style="thin">
        <color auto="1"/>
      </right>
      <top style="thin">
        <color rgb="FF1ACBFF"/>
      </top>
      <bottom/>
      <diagonal/>
    </border>
    <border>
      <left style="thin">
        <color auto="1"/>
      </left>
      <right style="medium">
        <color indexed="64"/>
      </right>
      <top style="thin">
        <color rgb="FF1ACBFF"/>
      </top>
      <bottom/>
      <diagonal/>
    </border>
    <border>
      <left style="medium">
        <color indexed="64"/>
      </left>
      <right/>
      <top style="thin">
        <color rgb="FFFDEC5A"/>
      </top>
      <bottom/>
      <diagonal/>
    </border>
    <border>
      <left/>
      <right/>
      <top style="thin">
        <color rgb="FFFDEC5A"/>
      </top>
      <bottom/>
      <diagonal/>
    </border>
    <border>
      <left style="thin">
        <color auto="1"/>
      </left>
      <right/>
      <top style="thin">
        <color rgb="FFFDEC5A"/>
      </top>
      <bottom/>
      <diagonal/>
    </border>
    <border>
      <left style="thin">
        <color auto="1"/>
      </left>
      <right style="medium">
        <color indexed="64"/>
      </right>
      <top style="thin">
        <color rgb="FFFDEC5A"/>
      </top>
      <bottom/>
      <diagonal/>
    </border>
    <border>
      <left/>
      <right style="medium">
        <color indexed="64"/>
      </right>
      <top style="thin">
        <color rgb="FFFDEC5A"/>
      </top>
      <bottom/>
      <diagonal/>
    </border>
    <border>
      <left/>
      <right style="thin">
        <color indexed="64"/>
      </right>
      <top style="thin">
        <color rgb="FFFDEC5A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3" fillId="8" borderId="5" xfId="0" applyFont="1" applyFill="1" applyBorder="1" applyAlignment="1">
      <alignment vertical="center" wrapText="1"/>
    </xf>
    <xf numFmtId="0" fontId="13" fillId="8" borderId="0" xfId="0" applyFont="1" applyFill="1" applyAlignment="1">
      <alignment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2" fontId="15" fillId="0" borderId="12" xfId="0" applyNumberFormat="1" applyFont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2" fontId="15" fillId="0" borderId="12" xfId="0" applyNumberFormat="1" applyFont="1" applyBorder="1" applyAlignment="1">
      <alignment horizontal="center" wrapText="1"/>
    </xf>
    <xf numFmtId="0" fontId="20" fillId="0" borderId="0" xfId="0" applyFont="1"/>
    <xf numFmtId="0" fontId="21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1" fillId="0" borderId="5" xfId="0" applyFont="1" applyBorder="1" applyAlignment="1">
      <alignment horizontal="center" vertical="top" wrapText="1"/>
    </xf>
    <xf numFmtId="0" fontId="21" fillId="0" borderId="0" xfId="0" applyFont="1" applyAlignment="1">
      <alignment vertical="top"/>
    </xf>
    <xf numFmtId="0" fontId="21" fillId="0" borderId="2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12" fontId="22" fillId="0" borderId="12" xfId="0" applyNumberFormat="1" applyFont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15" fillId="10" borderId="14" xfId="0" applyFont="1" applyFill="1" applyBorder="1" applyAlignment="1">
      <alignment horizontal="center" vertical="center" wrapText="1"/>
    </xf>
    <xf numFmtId="0" fontId="19" fillId="10" borderId="15" xfId="0" applyFont="1" applyFill="1" applyBorder="1" applyAlignment="1">
      <alignment horizontal="left" vertical="center" wrapText="1"/>
    </xf>
    <xf numFmtId="0" fontId="15" fillId="10" borderId="16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7" xfId="0" applyFont="1" applyFill="1" applyBorder="1" applyAlignment="1">
      <alignment horizontal="center" vertical="center" wrapText="1"/>
    </xf>
    <xf numFmtId="12" fontId="15" fillId="10" borderId="1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21" fillId="0" borderId="0" xfId="0" applyFont="1" applyAlignment="1">
      <alignment vertical="center"/>
    </xf>
    <xf numFmtId="0" fontId="15" fillId="10" borderId="5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left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12" fontId="15" fillId="10" borderId="1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0" xfId="0" applyFont="1"/>
    <xf numFmtId="0" fontId="21" fillId="0" borderId="5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2" fontId="22" fillId="0" borderId="6" xfId="0" applyNumberFormat="1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8" borderId="7" xfId="0" applyFont="1" applyFill="1" applyBorder="1" applyAlignment="1">
      <alignment vertical="center"/>
    </xf>
    <xf numFmtId="0" fontId="23" fillId="8" borderId="13" xfId="0" applyFont="1" applyFill="1" applyBorder="1" applyAlignment="1">
      <alignment vertical="center" wrapText="1"/>
    </xf>
    <xf numFmtId="0" fontId="23" fillId="8" borderId="8" xfId="0" applyFont="1" applyFill="1" applyBorder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2" fillId="2" borderId="7" xfId="0" applyFont="1" applyFill="1" applyBorder="1"/>
    <xf numFmtId="0" fontId="12" fillId="2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right"/>
    </xf>
    <xf numFmtId="12" fontId="12" fillId="2" borderId="8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2" fontId="19" fillId="0" borderId="6" xfId="0" applyNumberFormat="1" applyFont="1" applyBorder="1" applyAlignment="1">
      <alignment horizontal="center" vertical="center" wrapText="1"/>
    </xf>
    <xf numFmtId="0" fontId="15" fillId="11" borderId="19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left" vertical="center" wrapText="1"/>
    </xf>
    <xf numFmtId="0" fontId="15" fillId="11" borderId="21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12" fontId="15" fillId="11" borderId="22" xfId="0" applyNumberFormat="1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left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12" fontId="15" fillId="11" borderId="12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2" fontId="22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2" fontId="22" fillId="0" borderId="6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12" fontId="25" fillId="0" borderId="12" xfId="0" applyNumberFormat="1" applyFont="1" applyBorder="1" applyAlignment="1">
      <alignment horizontal="center" vertical="center" wrapText="1"/>
    </xf>
    <xf numFmtId="12" fontId="15" fillId="0" borderId="6" xfId="0" applyNumberFormat="1" applyFont="1" applyBorder="1" applyAlignment="1">
      <alignment horizontal="center" vertical="center" wrapText="1"/>
    </xf>
    <xf numFmtId="12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2" fontId="15" fillId="11" borderId="6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2" fontId="12" fillId="0" borderId="6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2" fontId="15" fillId="11" borderId="23" xfId="0" applyNumberFormat="1" applyFont="1" applyFill="1" applyBorder="1" applyAlignment="1">
      <alignment horizontal="center" vertical="center" wrapText="1"/>
    </xf>
    <xf numFmtId="0" fontId="15" fillId="11" borderId="2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29" fillId="8" borderId="2" xfId="0" applyFont="1" applyFill="1" applyBorder="1" applyAlignment="1">
      <alignment horizontal="center" vertical="center" wrapText="1"/>
    </xf>
    <xf numFmtId="0" fontId="29" fillId="8" borderId="0" xfId="0" applyFont="1" applyFill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12" fontId="29" fillId="8" borderId="12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12" borderId="3" xfId="0" applyFont="1" applyFill="1" applyBorder="1" applyAlignment="1">
      <alignment horizontal="left"/>
    </xf>
    <xf numFmtId="0" fontId="7" fillId="12" borderId="4" xfId="0" applyFont="1" applyFill="1" applyBorder="1"/>
    <xf numFmtId="0" fontId="7" fillId="12" borderId="5" xfId="0" applyFont="1" applyFill="1" applyBorder="1" applyAlignment="1">
      <alignment horizontal="left"/>
    </xf>
    <xf numFmtId="0" fontId="7" fillId="12" borderId="6" xfId="0" applyFont="1" applyFill="1" applyBorder="1"/>
    <xf numFmtId="0" fontId="27" fillId="13" borderId="5" xfId="0" applyFont="1" applyFill="1" applyBorder="1" applyAlignment="1">
      <alignment horizontal="left"/>
    </xf>
    <xf numFmtId="0" fontId="27" fillId="13" borderId="6" xfId="0" applyFont="1" applyFill="1" applyBorder="1"/>
    <xf numFmtId="12" fontId="27" fillId="13" borderId="7" xfId="0" applyNumberFormat="1" applyFont="1" applyFill="1" applyBorder="1" applyAlignment="1">
      <alignment horizontal="left"/>
    </xf>
    <xf numFmtId="0" fontId="27" fillId="13" borderId="8" xfId="0" applyFont="1" applyFill="1" applyBorder="1"/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/>
    <xf numFmtId="0" fontId="7" fillId="5" borderId="5" xfId="0" applyFont="1" applyFill="1" applyBorder="1" applyAlignment="1">
      <alignment horizontal="left"/>
    </xf>
    <xf numFmtId="0" fontId="7" fillId="5" borderId="6" xfId="0" applyFont="1" applyFill="1" applyBorder="1"/>
    <xf numFmtId="0" fontId="27" fillId="14" borderId="5" xfId="0" applyFont="1" applyFill="1" applyBorder="1" applyAlignment="1">
      <alignment horizontal="left"/>
    </xf>
    <xf numFmtId="0" fontId="27" fillId="14" borderId="6" xfId="0" applyFont="1" applyFill="1" applyBorder="1"/>
    <xf numFmtId="12" fontId="27" fillId="14" borderId="7" xfId="0" applyNumberFormat="1" applyFont="1" applyFill="1" applyBorder="1" applyAlignment="1">
      <alignment horizontal="left"/>
    </xf>
    <xf numFmtId="0" fontId="27" fillId="14" borderId="8" xfId="0" applyFont="1" applyFill="1" applyBorder="1"/>
    <xf numFmtId="0" fontId="12" fillId="0" borderId="0" xfId="0" applyFont="1" applyAlignment="1">
      <alignment horizontal="center" wrapText="1"/>
    </xf>
    <xf numFmtId="12" fontId="12" fillId="9" borderId="0" xfId="0" applyNumberFormat="1" applyFont="1" applyFill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15" fillId="10" borderId="0" xfId="0" applyFont="1" applyFill="1" applyAlignment="1">
      <alignment horizontal="left" vertical="center" wrapText="1"/>
    </xf>
    <xf numFmtId="0" fontId="11" fillId="7" borderId="9" xfId="0" applyFont="1" applyFill="1" applyBorder="1" applyAlignment="1">
      <alignment horizontal="left" vertical="center" wrapText="1"/>
    </xf>
    <xf numFmtId="0" fontId="11" fillId="7" borderId="10" xfId="0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/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26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/>
    <xf numFmtId="0" fontId="6" fillId="0" borderId="6" xfId="0" applyFont="1" applyBorder="1"/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0" fillId="0" borderId="5" xfId="0" applyFont="1" applyBorder="1"/>
    <xf numFmtId="0" fontId="20" fillId="0" borderId="6" xfId="0" applyFont="1" applyBorder="1"/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5" fillId="4" borderId="26" xfId="0" applyFont="1" applyFill="1" applyBorder="1" applyAlignment="1">
      <alignment horizontal="center" vertical="center" wrapText="1"/>
    </xf>
    <xf numFmtId="0" fontId="5" fillId="23" borderId="26" xfId="0" applyFont="1" applyFill="1" applyBorder="1" applyAlignment="1">
      <alignment horizontal="center" vertical="center" wrapText="1"/>
    </xf>
    <xf numFmtId="0" fontId="5" fillId="22" borderId="26" xfId="0" applyFont="1" applyFill="1" applyBorder="1" applyAlignment="1">
      <alignment horizontal="center" vertical="center" wrapText="1"/>
    </xf>
    <xf numFmtId="0" fontId="5" fillId="24" borderId="26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/>
    <xf numFmtId="0" fontId="6" fillId="0" borderId="8" xfId="0" applyFont="1" applyBorder="1"/>
    <xf numFmtId="12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11" borderId="0" xfId="0" applyFont="1" applyFill="1" applyAlignment="1">
      <alignment horizontal="center" vertical="center" wrapText="1"/>
    </xf>
    <xf numFmtId="0" fontId="21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12" fontId="22" fillId="0" borderId="6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2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2" fontId="25" fillId="0" borderId="12" xfId="0" applyNumberFormat="1" applyFont="1" applyBorder="1" applyAlignment="1">
      <alignment horizontal="center" vertical="top" wrapText="1"/>
    </xf>
    <xf numFmtId="0" fontId="17" fillId="0" borderId="0" xfId="0" applyFont="1" applyAlignment="1">
      <alignment vertical="center" wrapText="1"/>
    </xf>
    <xf numFmtId="0" fontId="12" fillId="2" borderId="13" xfId="0" applyFont="1" applyFill="1" applyBorder="1" applyAlignment="1">
      <alignment horizontal="right" vertical="center"/>
    </xf>
    <xf numFmtId="0" fontId="26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5" fillId="2" borderId="7" xfId="0" applyFont="1" applyFill="1" applyBorder="1"/>
    <xf numFmtId="12" fontId="33" fillId="16" borderId="7" xfId="0" applyNumberFormat="1" applyFont="1" applyFill="1" applyBorder="1" applyAlignment="1">
      <alignment horizontal="center"/>
    </xf>
    <xf numFmtId="0" fontId="7" fillId="18" borderId="3" xfId="0" applyFont="1" applyFill="1" applyBorder="1" applyAlignment="1">
      <alignment horizontal="left"/>
    </xf>
    <xf numFmtId="0" fontId="7" fillId="18" borderId="4" xfId="0" applyFont="1" applyFill="1" applyBorder="1"/>
    <xf numFmtId="0" fontId="7" fillId="18" borderId="5" xfId="0" applyFont="1" applyFill="1" applyBorder="1" applyAlignment="1">
      <alignment horizontal="left"/>
    </xf>
    <xf numFmtId="0" fontId="7" fillId="18" borderId="6" xfId="0" applyFont="1" applyFill="1" applyBorder="1"/>
    <xf numFmtId="0" fontId="27" fillId="19" borderId="5" xfId="0" applyFont="1" applyFill="1" applyBorder="1" applyAlignment="1">
      <alignment horizontal="left"/>
    </xf>
    <xf numFmtId="0" fontId="27" fillId="19" borderId="6" xfId="0" applyFont="1" applyFill="1" applyBorder="1"/>
    <xf numFmtId="12" fontId="27" fillId="19" borderId="7" xfId="0" applyNumberFormat="1" applyFont="1" applyFill="1" applyBorder="1" applyAlignment="1">
      <alignment horizontal="left"/>
    </xf>
    <xf numFmtId="0" fontId="27" fillId="19" borderId="8" xfId="0" applyFont="1" applyFill="1" applyBorder="1"/>
    <xf numFmtId="0" fontId="7" fillId="20" borderId="3" xfId="0" applyFont="1" applyFill="1" applyBorder="1" applyAlignment="1">
      <alignment horizontal="left"/>
    </xf>
    <xf numFmtId="0" fontId="7" fillId="20" borderId="4" xfId="0" applyFont="1" applyFill="1" applyBorder="1"/>
    <xf numFmtId="0" fontId="7" fillId="20" borderId="5" xfId="0" applyFont="1" applyFill="1" applyBorder="1" applyAlignment="1">
      <alignment horizontal="left"/>
    </xf>
    <xf numFmtId="0" fontId="7" fillId="20" borderId="6" xfId="0" applyFont="1" applyFill="1" applyBorder="1"/>
    <xf numFmtId="0" fontId="27" fillId="21" borderId="5" xfId="0" applyFont="1" applyFill="1" applyBorder="1" applyAlignment="1">
      <alignment horizontal="left"/>
    </xf>
    <xf numFmtId="0" fontId="27" fillId="21" borderId="6" xfId="0" applyFont="1" applyFill="1" applyBorder="1"/>
    <xf numFmtId="12" fontId="27" fillId="21" borderId="7" xfId="0" applyNumberFormat="1" applyFont="1" applyFill="1" applyBorder="1" applyAlignment="1">
      <alignment horizontal="left"/>
    </xf>
    <xf numFmtId="0" fontId="27" fillId="21" borderId="8" xfId="0" applyFont="1" applyFill="1" applyBorder="1"/>
    <xf numFmtId="0" fontId="5" fillId="22" borderId="27" xfId="0" applyFont="1" applyFill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 applyAlignment="1">
      <alignment horizontal="center" vertical="center"/>
    </xf>
    <xf numFmtId="0" fontId="36" fillId="0" borderId="0" xfId="0" applyFont="1"/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42" fillId="4" borderId="0" xfId="0" applyFont="1" applyFill="1" applyAlignment="1">
      <alignment horizontal="center"/>
    </xf>
    <xf numFmtId="0" fontId="42" fillId="5" borderId="0" xfId="0" applyFont="1" applyFill="1" applyAlignment="1">
      <alignment horizontal="center"/>
    </xf>
    <xf numFmtId="0" fontId="36" fillId="9" borderId="0" xfId="0" applyFont="1" applyFill="1" applyAlignment="1">
      <alignment horizontal="center"/>
    </xf>
    <xf numFmtId="0" fontId="43" fillId="8" borderId="5" xfId="0" applyFont="1" applyFill="1" applyBorder="1" applyAlignment="1">
      <alignment vertical="center" wrapText="1"/>
    </xf>
    <xf numFmtId="0" fontId="43" fillId="8" borderId="0" xfId="0" applyFont="1" applyFill="1" applyAlignment="1">
      <alignment vertical="center" wrapText="1"/>
    </xf>
    <xf numFmtId="0" fontId="43" fillId="8" borderId="6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vertical="center" wrapText="1"/>
    </xf>
    <xf numFmtId="0" fontId="45" fillId="0" borderId="0" xfId="0" applyFont="1" applyAlignment="1">
      <alignment horizontal="left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12" fontId="45" fillId="0" borderId="12" xfId="0" applyNumberFormat="1" applyFont="1" applyBorder="1" applyAlignment="1">
      <alignment horizontal="center" vertical="center" wrapText="1"/>
    </xf>
    <xf numFmtId="0" fontId="35" fillId="0" borderId="0" xfId="0" applyFont="1"/>
    <xf numFmtId="0" fontId="42" fillId="0" borderId="0" xfId="0" applyFont="1" applyAlignment="1">
      <alignment horizontal="center"/>
    </xf>
    <xf numFmtId="0" fontId="46" fillId="0" borderId="5" xfId="0" applyFont="1" applyBorder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5" fillId="0" borderId="5" xfId="0" applyFont="1" applyBorder="1" applyAlignment="1">
      <alignment horizontal="center" wrapText="1"/>
    </xf>
    <xf numFmtId="0" fontId="45" fillId="0" borderId="0" xfId="0" applyFont="1" applyAlignment="1">
      <alignment horizontal="left" wrapText="1"/>
    </xf>
    <xf numFmtId="0" fontId="45" fillId="0" borderId="2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12" fontId="45" fillId="0" borderId="12" xfId="0" applyNumberFormat="1" applyFont="1" applyBorder="1" applyAlignment="1">
      <alignment horizontal="center" wrapText="1"/>
    </xf>
    <xf numFmtId="0" fontId="40" fillId="0" borderId="0" xfId="0" applyFont="1"/>
    <xf numFmtId="0" fontId="50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50" fillId="0" borderId="5" xfId="0" applyFont="1" applyBorder="1" applyAlignment="1">
      <alignment horizontal="center" vertical="top" wrapText="1"/>
    </xf>
    <xf numFmtId="0" fontId="50" fillId="0" borderId="0" xfId="0" applyFont="1" applyAlignment="1">
      <alignment vertical="top"/>
    </xf>
    <xf numFmtId="0" fontId="50" fillId="0" borderId="2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top" wrapText="1"/>
    </xf>
    <xf numFmtId="12" fontId="51" fillId="0" borderId="12" xfId="0" applyNumberFormat="1" applyFont="1" applyBorder="1" applyAlignment="1">
      <alignment horizontal="center" vertical="top" wrapText="1"/>
    </xf>
    <xf numFmtId="0" fontId="50" fillId="0" borderId="0" xfId="0" applyFont="1" applyAlignment="1">
      <alignment vertical="top" wrapText="1"/>
    </xf>
    <xf numFmtId="0" fontId="51" fillId="0" borderId="0" xfId="0" applyFont="1" applyAlignment="1">
      <alignment horizontal="center" vertical="top" wrapText="1"/>
    </xf>
    <xf numFmtId="0" fontId="45" fillId="10" borderId="14" xfId="0" applyFont="1" applyFill="1" applyBorder="1" applyAlignment="1">
      <alignment horizontal="center" vertical="center" wrapText="1"/>
    </xf>
    <xf numFmtId="0" fontId="49" fillId="10" borderId="15" xfId="0" applyFont="1" applyFill="1" applyBorder="1" applyAlignment="1">
      <alignment horizontal="left" vertical="center" wrapText="1"/>
    </xf>
    <xf numFmtId="0" fontId="45" fillId="10" borderId="16" xfId="0" applyFont="1" applyFill="1" applyBorder="1" applyAlignment="1">
      <alignment horizontal="center" vertical="center" wrapText="1"/>
    </xf>
    <xf numFmtId="0" fontId="45" fillId="10" borderId="15" xfId="0" applyFont="1" applyFill="1" applyBorder="1" applyAlignment="1">
      <alignment horizontal="center" vertical="center" wrapText="1"/>
    </xf>
    <xf numFmtId="0" fontId="45" fillId="10" borderId="17" xfId="0" applyFont="1" applyFill="1" applyBorder="1" applyAlignment="1">
      <alignment horizontal="center" vertical="center" wrapText="1"/>
    </xf>
    <xf numFmtId="12" fontId="45" fillId="10" borderId="18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top"/>
    </xf>
    <xf numFmtId="0" fontId="50" fillId="0" borderId="0" xfId="0" applyFont="1" applyAlignment="1">
      <alignment vertical="center"/>
    </xf>
    <xf numFmtId="0" fontId="45" fillId="10" borderId="5" xfId="0" applyFont="1" applyFill="1" applyBorder="1" applyAlignment="1">
      <alignment horizontal="center" vertical="center" wrapText="1"/>
    </xf>
    <xf numFmtId="0" fontId="49" fillId="10" borderId="0" xfId="0" applyFont="1" applyFill="1" applyAlignment="1">
      <alignment horizontal="left" vertical="center" wrapText="1"/>
    </xf>
    <xf numFmtId="0" fontId="45" fillId="10" borderId="2" xfId="0" applyFont="1" applyFill="1" applyBorder="1" applyAlignment="1">
      <alignment horizontal="center" vertical="center" wrapText="1"/>
    </xf>
    <xf numFmtId="0" fontId="45" fillId="10" borderId="0" xfId="0" applyFont="1" applyFill="1" applyAlignment="1">
      <alignment horizontal="center" vertical="center" wrapText="1"/>
    </xf>
    <xf numFmtId="0" fontId="45" fillId="10" borderId="1" xfId="0" applyFont="1" applyFill="1" applyBorder="1" applyAlignment="1">
      <alignment horizontal="center" vertical="center" wrapText="1"/>
    </xf>
    <xf numFmtId="12" fontId="45" fillId="10" borderId="12" xfId="0" applyNumberFormat="1" applyFont="1" applyFill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53" fillId="8" borderId="7" xfId="0" applyFont="1" applyFill="1" applyBorder="1" applyAlignment="1">
      <alignment vertical="center"/>
    </xf>
    <xf numFmtId="0" fontId="53" fillId="8" borderId="13" xfId="0" applyFont="1" applyFill="1" applyBorder="1" applyAlignment="1">
      <alignment vertical="center" wrapText="1"/>
    </xf>
    <xf numFmtId="0" fontId="53" fillId="8" borderId="8" xfId="0" applyFont="1" applyFill="1" applyBorder="1" applyAlignment="1">
      <alignment vertical="center" wrapText="1"/>
    </xf>
    <xf numFmtId="0" fontId="35" fillId="3" borderId="0" xfId="0" applyFont="1" applyFill="1" applyAlignment="1">
      <alignment horizontal="center" vertical="center"/>
    </xf>
    <xf numFmtId="0" fontId="35" fillId="6" borderId="0" xfId="0" applyFont="1" applyFill="1" applyAlignment="1">
      <alignment horizontal="center" vertical="center"/>
    </xf>
    <xf numFmtId="12" fontId="42" fillId="9" borderId="0" xfId="0" applyNumberFormat="1" applyFont="1" applyFill="1" applyAlignment="1">
      <alignment horizontal="center" vertical="center"/>
    </xf>
    <xf numFmtId="0" fontId="42" fillId="2" borderId="7" xfId="0" applyFont="1" applyFill="1" applyBorder="1"/>
    <xf numFmtId="0" fontId="42" fillId="2" borderId="13" xfId="0" applyFont="1" applyFill="1" applyBorder="1" applyAlignment="1">
      <alignment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42" fillId="2" borderId="13" xfId="0" applyFont="1" applyFill="1" applyBorder="1" applyAlignment="1">
      <alignment horizontal="right"/>
    </xf>
    <xf numFmtId="12" fontId="42" fillId="2" borderId="8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center"/>
    </xf>
    <xf numFmtId="0" fontId="50" fillId="0" borderId="0" xfId="0" applyFont="1" applyAlignment="1">
      <alignment horizontal="center" vertical="center" wrapText="1"/>
    </xf>
    <xf numFmtId="12" fontId="45" fillId="0" borderId="6" xfId="0" applyNumberFormat="1" applyFont="1" applyBorder="1" applyAlignment="1">
      <alignment horizontal="center" vertical="center" wrapText="1"/>
    </xf>
    <xf numFmtId="0" fontId="46" fillId="0" borderId="5" xfId="0" applyFont="1" applyBorder="1" applyAlignment="1">
      <alignment vertical="center" wrapText="1"/>
    </xf>
    <xf numFmtId="0" fontId="35" fillId="0" borderId="0" xfId="0" applyFont="1" applyAlignment="1">
      <alignment vertical="top"/>
    </xf>
    <xf numFmtId="0" fontId="49" fillId="0" borderId="0" xfId="0" applyFont="1"/>
    <xf numFmtId="0" fontId="50" fillId="0" borderId="0" xfId="0" applyFont="1" applyAlignment="1">
      <alignment vertical="center" wrapText="1"/>
    </xf>
    <xf numFmtId="12" fontId="51" fillId="0" borderId="6" xfId="0" applyNumberFormat="1" applyFont="1" applyBorder="1" applyAlignment="1">
      <alignment horizontal="center" vertical="top" wrapText="1"/>
    </xf>
    <xf numFmtId="0" fontId="45" fillId="11" borderId="19" xfId="0" applyFont="1" applyFill="1" applyBorder="1" applyAlignment="1">
      <alignment horizontal="center" vertical="center" wrapText="1"/>
    </xf>
    <xf numFmtId="0" fontId="45" fillId="11" borderId="20" xfId="0" applyFont="1" applyFill="1" applyBorder="1" applyAlignment="1">
      <alignment horizontal="left" vertical="center" wrapText="1"/>
    </xf>
    <xf numFmtId="0" fontId="45" fillId="11" borderId="21" xfId="0" applyFont="1" applyFill="1" applyBorder="1" applyAlignment="1">
      <alignment horizontal="center" vertical="center" wrapText="1"/>
    </xf>
    <xf numFmtId="0" fontId="45" fillId="11" borderId="20" xfId="0" applyFont="1" applyFill="1" applyBorder="1" applyAlignment="1">
      <alignment horizontal="center" vertical="center" wrapText="1"/>
    </xf>
    <xf numFmtId="0" fontId="45" fillId="11" borderId="24" xfId="0" applyFont="1" applyFill="1" applyBorder="1" applyAlignment="1">
      <alignment horizontal="center" vertical="center" wrapText="1"/>
    </xf>
    <xf numFmtId="12" fontId="45" fillId="11" borderId="23" xfId="0" applyNumberFormat="1" applyFont="1" applyFill="1" applyBorder="1" applyAlignment="1">
      <alignment horizontal="center" vertical="center" wrapText="1"/>
    </xf>
    <xf numFmtId="0" fontId="50" fillId="0" borderId="5" xfId="0" applyFont="1" applyBorder="1" applyAlignment="1">
      <alignment vertical="center" wrapText="1"/>
    </xf>
    <xf numFmtId="0" fontId="50" fillId="0" borderId="2" xfId="0" applyFont="1" applyBorder="1" applyAlignment="1">
      <alignment vertical="center" wrapText="1"/>
    </xf>
    <xf numFmtId="0" fontId="50" fillId="0" borderId="1" xfId="0" applyFont="1" applyBorder="1" applyAlignment="1">
      <alignment vertical="center" wrapText="1"/>
    </xf>
    <xf numFmtId="12" fontId="51" fillId="0" borderId="6" xfId="0" applyNumberFormat="1" applyFont="1" applyBorder="1" applyAlignment="1">
      <alignment vertical="center" wrapText="1"/>
    </xf>
    <xf numFmtId="0" fontId="51" fillId="0" borderId="0" xfId="0" applyFont="1" applyAlignment="1">
      <alignment horizontal="center" vertical="center" wrapText="1"/>
    </xf>
    <xf numFmtId="0" fontId="35" fillId="0" borderId="5" xfId="0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1" xfId="0" applyFont="1" applyBorder="1" applyAlignment="1">
      <alignment vertical="center" wrapText="1"/>
    </xf>
    <xf numFmtId="12" fontId="42" fillId="0" borderId="6" xfId="0" applyNumberFormat="1" applyFont="1" applyBorder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0" fontId="45" fillId="11" borderId="5" xfId="0" applyFont="1" applyFill="1" applyBorder="1" applyAlignment="1">
      <alignment horizontal="center" vertical="center" wrapText="1"/>
    </xf>
    <xf numFmtId="0" fontId="45" fillId="11" borderId="0" xfId="0" applyFont="1" applyFill="1" applyAlignment="1">
      <alignment horizontal="left" vertical="center" wrapText="1"/>
    </xf>
    <xf numFmtId="0" fontId="45" fillId="11" borderId="2" xfId="0" applyFont="1" applyFill="1" applyBorder="1" applyAlignment="1">
      <alignment horizontal="center" vertical="center" wrapText="1"/>
    </xf>
    <xf numFmtId="0" fontId="45" fillId="11" borderId="0" xfId="0" applyFont="1" applyFill="1" applyAlignment="1">
      <alignment horizontal="center" vertical="center" wrapText="1"/>
    </xf>
    <xf numFmtId="0" fontId="45" fillId="11" borderId="1" xfId="0" applyFont="1" applyFill="1" applyBorder="1" applyAlignment="1">
      <alignment horizontal="center" vertical="center" wrapText="1"/>
    </xf>
    <xf numFmtId="12" fontId="45" fillId="11" borderId="6" xfId="0" applyNumberFormat="1" applyFont="1" applyFill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12" fontId="51" fillId="0" borderId="6" xfId="0" applyNumberFormat="1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12" fontId="49" fillId="0" borderId="6" xfId="0" applyNumberFormat="1" applyFont="1" applyBorder="1" applyAlignment="1">
      <alignment horizontal="center" vertical="center" wrapText="1"/>
    </xf>
    <xf numFmtId="12" fontId="51" fillId="0" borderId="12" xfId="0" applyNumberFormat="1" applyFont="1" applyBorder="1" applyAlignment="1">
      <alignment horizontal="center" vertical="center" wrapText="1"/>
    </xf>
    <xf numFmtId="0" fontId="55" fillId="8" borderId="2" xfId="0" applyFont="1" applyFill="1" applyBorder="1" applyAlignment="1">
      <alignment horizontal="center" vertical="center" wrapText="1"/>
    </xf>
    <xf numFmtId="0" fontId="55" fillId="8" borderId="0" xfId="0" applyFont="1" applyFill="1" applyAlignment="1">
      <alignment horizontal="center" vertical="center" wrapText="1"/>
    </xf>
    <xf numFmtId="0" fontId="55" fillId="8" borderId="1" xfId="0" applyFont="1" applyFill="1" applyBorder="1" applyAlignment="1">
      <alignment horizontal="center" vertical="center" wrapText="1"/>
    </xf>
    <xf numFmtId="12" fontId="55" fillId="8" borderId="12" xfId="0" applyNumberFormat="1" applyFont="1" applyFill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horizontal="left" vertical="center" wrapText="1"/>
    </xf>
    <xf numFmtId="12" fontId="45" fillId="11" borderId="22" xfId="0" applyNumberFormat="1" applyFont="1" applyFill="1" applyBorder="1" applyAlignment="1">
      <alignment horizontal="center" vertical="center" wrapText="1"/>
    </xf>
    <xf numFmtId="12" fontId="45" fillId="11" borderId="12" xfId="0" applyNumberFormat="1" applyFont="1" applyFill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57" fillId="0" borderId="1" xfId="0" applyFont="1" applyBorder="1" applyAlignment="1">
      <alignment vertical="center" wrapText="1"/>
    </xf>
    <xf numFmtId="12" fontId="58" fillId="0" borderId="12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42" fillId="0" borderId="0" xfId="0" applyFont="1" applyAlignment="1">
      <alignment horizontal="center" wrapText="1"/>
    </xf>
    <xf numFmtId="0" fontId="36" fillId="12" borderId="3" xfId="0" applyFont="1" applyFill="1" applyBorder="1" applyAlignment="1">
      <alignment horizontal="left"/>
    </xf>
    <xf numFmtId="0" fontId="36" fillId="12" borderId="4" xfId="0" applyFont="1" applyFill="1" applyBorder="1"/>
    <xf numFmtId="12" fontId="36" fillId="0" borderId="0" xfId="0" applyNumberFormat="1" applyFont="1" applyAlignment="1">
      <alignment horizontal="center"/>
    </xf>
    <xf numFmtId="0" fontId="36" fillId="12" borderId="5" xfId="0" applyFont="1" applyFill="1" applyBorder="1" applyAlignment="1">
      <alignment horizontal="left"/>
    </xf>
    <xf numFmtId="0" fontId="36" fillId="12" borderId="6" xfId="0" applyFont="1" applyFill="1" applyBorder="1"/>
    <xf numFmtId="0" fontId="59" fillId="13" borderId="5" xfId="0" applyFont="1" applyFill="1" applyBorder="1" applyAlignment="1">
      <alignment horizontal="left"/>
    </xf>
    <xf numFmtId="0" fontId="59" fillId="13" borderId="6" xfId="0" applyFont="1" applyFill="1" applyBorder="1"/>
    <xf numFmtId="12" fontId="59" fillId="13" borderId="7" xfId="0" applyNumberFormat="1" applyFont="1" applyFill="1" applyBorder="1" applyAlignment="1">
      <alignment horizontal="left"/>
    </xf>
    <xf numFmtId="0" fontId="59" fillId="13" borderId="8" xfId="0" applyFont="1" applyFill="1" applyBorder="1"/>
    <xf numFmtId="0" fontId="34" fillId="0" borderId="0" xfId="0" applyFont="1" applyAlignment="1">
      <alignment horizontal="left"/>
    </xf>
    <xf numFmtId="0" fontId="36" fillId="5" borderId="3" xfId="0" applyFont="1" applyFill="1" applyBorder="1" applyAlignment="1">
      <alignment horizontal="left"/>
    </xf>
    <xf numFmtId="0" fontId="36" fillId="5" borderId="4" xfId="0" applyFont="1" applyFill="1" applyBorder="1"/>
    <xf numFmtId="0" fontId="36" fillId="5" borderId="5" xfId="0" applyFont="1" applyFill="1" applyBorder="1" applyAlignment="1">
      <alignment horizontal="left"/>
    </xf>
    <xf numFmtId="0" fontId="36" fillId="5" borderId="6" xfId="0" applyFont="1" applyFill="1" applyBorder="1"/>
    <xf numFmtId="0" fontId="59" fillId="14" borderId="5" xfId="0" applyFont="1" applyFill="1" applyBorder="1" applyAlignment="1">
      <alignment horizontal="left"/>
    </xf>
    <xf numFmtId="0" fontId="59" fillId="14" borderId="6" xfId="0" applyFont="1" applyFill="1" applyBorder="1"/>
    <xf numFmtId="12" fontId="59" fillId="14" borderId="7" xfId="0" applyNumberFormat="1" applyFont="1" applyFill="1" applyBorder="1" applyAlignment="1">
      <alignment horizontal="left"/>
    </xf>
    <xf numFmtId="0" fontId="59" fillId="14" borderId="8" xfId="0" applyFont="1" applyFill="1" applyBorder="1"/>
    <xf numFmtId="0" fontId="5" fillId="25" borderId="26" xfId="0" applyFont="1" applyFill="1" applyBorder="1" applyAlignment="1">
      <alignment horizontal="center" vertical="center" wrapText="1"/>
    </xf>
    <xf numFmtId="0" fontId="41" fillId="9" borderId="9" xfId="0" applyFont="1" applyFill="1" applyBorder="1" applyAlignment="1">
      <alignment horizontal="left" vertical="center" wrapText="1"/>
    </xf>
    <xf numFmtId="0" fontId="41" fillId="9" borderId="10" xfId="0" applyFont="1" applyFill="1" applyBorder="1" applyAlignment="1">
      <alignment horizontal="left" vertical="center" wrapText="1"/>
    </xf>
    <xf numFmtId="0" fontId="41" fillId="9" borderId="11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right" vertical="center" wrapText="1"/>
    </xf>
    <xf numFmtId="0" fontId="38" fillId="0" borderId="0" xfId="0" applyFont="1" applyAlignment="1">
      <alignment horizontal="right" vertical="center"/>
    </xf>
    <xf numFmtId="0" fontId="39" fillId="0" borderId="0" xfId="0" applyFont="1" applyAlignment="1">
      <alignment horizontal="right"/>
    </xf>
    <xf numFmtId="0" fontId="41" fillId="7" borderId="9" xfId="0" applyFont="1" applyFill="1" applyBorder="1" applyAlignment="1">
      <alignment horizontal="left" vertical="center" wrapText="1"/>
    </xf>
    <xf numFmtId="0" fontId="41" fillId="7" borderId="10" xfId="0" applyFont="1" applyFill="1" applyBorder="1" applyAlignment="1">
      <alignment horizontal="left" vertical="center" wrapText="1"/>
    </xf>
    <xf numFmtId="0" fontId="41" fillId="7" borderId="11" xfId="0" applyFont="1" applyFill="1" applyBorder="1" applyAlignment="1">
      <alignment horizontal="left" vertical="center" wrapText="1"/>
    </xf>
    <xf numFmtId="0" fontId="44" fillId="8" borderId="0" xfId="0" applyFont="1" applyFill="1" applyAlignment="1">
      <alignment horizontal="center" vertical="center" wrapText="1"/>
    </xf>
    <xf numFmtId="0" fontId="53" fillId="8" borderId="13" xfId="0" applyFont="1" applyFill="1" applyBorder="1" applyAlignment="1">
      <alignment horizontal="right" vertical="center" wrapText="1"/>
    </xf>
    <xf numFmtId="0" fontId="55" fillId="8" borderId="5" xfId="0" applyFont="1" applyFill="1" applyBorder="1" applyAlignment="1">
      <alignment horizontal="left" vertical="center" wrapText="1" indent="1"/>
    </xf>
    <xf numFmtId="0" fontId="55" fillId="8" borderId="1" xfId="0" applyFont="1" applyFill="1" applyBorder="1" applyAlignment="1">
      <alignment horizontal="left" vertical="center" wrapText="1" indent="1"/>
    </xf>
    <xf numFmtId="0" fontId="59" fillId="8" borderId="7" xfId="0" applyFont="1" applyFill="1" applyBorder="1" applyAlignment="1">
      <alignment horizontal="left"/>
    </xf>
    <xf numFmtId="0" fontId="59" fillId="8" borderId="13" xfId="0" applyFont="1" applyFill="1" applyBorder="1" applyAlignment="1">
      <alignment horizontal="left"/>
    </xf>
    <xf numFmtId="0" fontId="23" fillId="8" borderId="13" xfId="0" applyFont="1" applyFill="1" applyBorder="1" applyAlignment="1">
      <alignment horizontal="right" vertical="center" wrapText="1"/>
    </xf>
    <xf numFmtId="0" fontId="27" fillId="17" borderId="7" xfId="0" applyFont="1" applyFill="1" applyBorder="1" applyAlignment="1">
      <alignment horizontal="left"/>
    </xf>
    <xf numFmtId="0" fontId="27" fillId="17" borderId="13" xfId="0" applyFont="1" applyFill="1" applyBorder="1" applyAlignment="1">
      <alignment horizontal="left"/>
    </xf>
    <xf numFmtId="0" fontId="11" fillId="15" borderId="9" xfId="0" applyFont="1" applyFill="1" applyBorder="1" applyAlignment="1">
      <alignment horizontal="left" vertical="center" wrapText="1"/>
    </xf>
    <xf numFmtId="0" fontId="11" fillId="15" borderId="10" xfId="0" applyFont="1" applyFill="1" applyBorder="1" applyAlignment="1">
      <alignment horizontal="left" vertical="center" wrapText="1"/>
    </xf>
    <xf numFmtId="0" fontId="11" fillId="15" borderId="11" xfId="0" applyFont="1" applyFill="1" applyBorder="1" applyAlignment="1">
      <alignment horizontal="left" vertical="center" wrapText="1"/>
    </xf>
    <xf numFmtId="0" fontId="11" fillId="7" borderId="9" xfId="0" applyFont="1" applyFill="1" applyBorder="1" applyAlignment="1">
      <alignment horizontal="left" vertical="center" wrapText="1"/>
    </xf>
    <xf numFmtId="0" fontId="11" fillId="7" borderId="10" xfId="0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left" vertical="center" wrapText="1"/>
    </xf>
    <xf numFmtId="0" fontId="14" fillId="8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left" vertical="center" wrapText="1"/>
    </xf>
    <xf numFmtId="0" fontId="11" fillId="9" borderId="10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7" fillId="8" borderId="7" xfId="0" applyFont="1" applyFill="1" applyBorder="1" applyAlignment="1">
      <alignment horizontal="left"/>
    </xf>
    <xf numFmtId="0" fontId="27" fillId="8" borderId="13" xfId="0" applyFont="1" applyFill="1" applyBorder="1" applyAlignment="1">
      <alignment horizontal="left"/>
    </xf>
    <xf numFmtId="0" fontId="29" fillId="8" borderId="5" xfId="0" applyFont="1" applyFill="1" applyBorder="1" applyAlignment="1">
      <alignment horizontal="left" vertical="center" wrapText="1" indent="1"/>
    </xf>
    <xf numFmtId="0" fontId="29" fillId="8" borderId="1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D25A"/>
      <color rgb="FF1ACBFF"/>
      <color rgb="FFE8E3DD"/>
      <color rgb="FFFBF1D1"/>
      <color rgb="FFC9F5FF"/>
      <color rgb="FFF0C84B"/>
      <color rgb="FFBDEFFF"/>
      <color rgb="FFFDEC5A"/>
      <color rgb="FF000000"/>
      <color rgb="FF00B3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22555</xdr:colOff>
      <xdr:row>6</xdr:row>
      <xdr:rowOff>422199</xdr:rowOff>
    </xdr:from>
    <xdr:to>
      <xdr:col>13</xdr:col>
      <xdr:colOff>134780</xdr:colOff>
      <xdr:row>16</xdr:row>
      <xdr:rowOff>323452</xdr:rowOff>
    </xdr:to>
    <xdr:grpSp>
      <xdr:nvGrpSpPr>
        <xdr:cNvPr id="180" name="Groupe 179">
          <a:extLst>
            <a:ext uri="{FF2B5EF4-FFF2-40B4-BE49-F238E27FC236}">
              <a16:creationId xmlns:a16="http://schemas.microsoft.com/office/drawing/2014/main" id="{BC0D6FB6-F24E-4769-8FC7-B9759DDB951E}"/>
            </a:ext>
          </a:extLst>
        </xdr:cNvPr>
        <xdr:cNvGrpSpPr/>
      </xdr:nvGrpSpPr>
      <xdr:grpSpPr>
        <a:xfrm>
          <a:off x="1848727" y="1598044"/>
          <a:ext cx="112225" cy="3875477"/>
          <a:chOff x="4174941" y="3131926"/>
          <a:chExt cx="156326" cy="487913"/>
        </a:xfrm>
      </xdr:grpSpPr>
      <xdr:cxnSp macro="">
        <xdr:nvCxnSpPr>
          <xdr:cNvPr id="181" name="Connecteur droit 180">
            <a:extLst>
              <a:ext uri="{FF2B5EF4-FFF2-40B4-BE49-F238E27FC236}">
                <a16:creationId xmlns:a16="http://schemas.microsoft.com/office/drawing/2014/main" id="{0AD650B2-0268-64F3-55E2-553F3E56FD70}"/>
              </a:ext>
            </a:extLst>
          </xdr:cNvPr>
          <xdr:cNvCxnSpPr/>
        </xdr:nvCxnSpPr>
        <xdr:spPr>
          <a:xfrm>
            <a:off x="4174941" y="3132768"/>
            <a:ext cx="142972" cy="0"/>
          </a:xfrm>
          <a:prstGeom prst="line">
            <a:avLst/>
          </a:prstGeom>
          <a:ln w="19050">
            <a:solidFill>
              <a:srgbClr val="1ACB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" name="Connecteur droit 181">
            <a:extLst>
              <a:ext uri="{FF2B5EF4-FFF2-40B4-BE49-F238E27FC236}">
                <a16:creationId xmlns:a16="http://schemas.microsoft.com/office/drawing/2014/main" id="{5F502114-0C1F-DE56-31C5-7B8A25D284C8}"/>
              </a:ext>
            </a:extLst>
          </xdr:cNvPr>
          <xdr:cNvCxnSpPr/>
        </xdr:nvCxnSpPr>
        <xdr:spPr>
          <a:xfrm>
            <a:off x="4327369" y="3131926"/>
            <a:ext cx="3898" cy="487913"/>
          </a:xfrm>
          <a:prstGeom prst="line">
            <a:avLst/>
          </a:prstGeom>
          <a:ln w="19050">
            <a:solidFill>
              <a:srgbClr val="1ACB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0</xdr:colOff>
      <xdr:row>8</xdr:row>
      <xdr:rowOff>265044</xdr:rowOff>
    </xdr:from>
    <xdr:to>
      <xdr:col>13</xdr:col>
      <xdr:colOff>364435</xdr:colOff>
      <xdr:row>8</xdr:row>
      <xdr:rowOff>273326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14BA0FBE-2A79-4E7E-8E32-9313EB8CBD3F}"/>
            </a:ext>
          </a:extLst>
        </xdr:cNvPr>
        <xdr:cNvCxnSpPr/>
      </xdr:nvCxnSpPr>
      <xdr:spPr>
        <a:xfrm>
          <a:off x="1896717" y="2501348"/>
          <a:ext cx="364435" cy="828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190500</xdr:colOff>
      <xdr:row>9</xdr:row>
      <xdr:rowOff>91109</xdr:rowOff>
    </xdr:from>
    <xdr:to>
      <xdr:col>17</xdr:col>
      <xdr:colOff>381000</xdr:colOff>
      <xdr:row>12</xdr:row>
      <xdr:rowOff>286081</xdr:rowOff>
    </xdr:to>
    <xdr:cxnSp macro="">
      <xdr:nvCxnSpPr>
        <xdr:cNvPr id="2" name="Connecteur droit avec flèche 54">
          <a:extLst>
            <a:ext uri="{FF2B5EF4-FFF2-40B4-BE49-F238E27FC236}">
              <a16:creationId xmlns:a16="http://schemas.microsoft.com/office/drawing/2014/main" id="{59B3E2DB-0017-4B38-B07E-2888319E092C}"/>
            </a:ext>
          </a:extLst>
        </xdr:cNvPr>
        <xdr:cNvCxnSpPr/>
      </xdr:nvCxnSpPr>
      <xdr:spPr>
        <a:xfrm>
          <a:off x="4257261" y="2940326"/>
          <a:ext cx="2360543" cy="1164038"/>
        </a:xfrm>
        <a:prstGeom prst="straightConnector1">
          <a:avLst/>
        </a:prstGeom>
        <a:ln w="190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1904</xdr:colOff>
      <xdr:row>10</xdr:row>
      <xdr:rowOff>323022</xdr:rowOff>
    </xdr:from>
    <xdr:to>
      <xdr:col>17</xdr:col>
      <xdr:colOff>389283</xdr:colOff>
      <xdr:row>14</xdr:row>
      <xdr:rowOff>107674</xdr:rowOff>
    </xdr:to>
    <xdr:cxnSp macro="">
      <xdr:nvCxnSpPr>
        <xdr:cNvPr id="122" name="Connecteur droit avec flèche 121">
          <a:extLst>
            <a:ext uri="{FF2B5EF4-FFF2-40B4-BE49-F238E27FC236}">
              <a16:creationId xmlns:a16="http://schemas.microsoft.com/office/drawing/2014/main" id="{8AD93072-080E-3655-4D82-D6915739F54C}"/>
            </a:ext>
          </a:extLst>
        </xdr:cNvPr>
        <xdr:cNvCxnSpPr/>
      </xdr:nvCxnSpPr>
      <xdr:spPr>
        <a:xfrm>
          <a:off x="4068665" y="3346174"/>
          <a:ext cx="2557422" cy="1374913"/>
        </a:xfrm>
        <a:prstGeom prst="straightConnector1">
          <a:avLst/>
        </a:prstGeom>
        <a:ln w="19050"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8282</xdr:colOff>
      <xdr:row>6</xdr:row>
      <xdr:rowOff>302894</xdr:rowOff>
    </xdr:from>
    <xdr:to>
      <xdr:col>13</xdr:col>
      <xdr:colOff>372137</xdr:colOff>
      <xdr:row>6</xdr:row>
      <xdr:rowOff>306704</xdr:rowOff>
    </xdr:to>
    <xdr:cxnSp macro="">
      <xdr:nvCxnSpPr>
        <xdr:cNvPr id="20" name="Connecteur droit avec flèche 19">
          <a:extLst>
            <a:ext uri="{FF2B5EF4-FFF2-40B4-BE49-F238E27FC236}">
              <a16:creationId xmlns:a16="http://schemas.microsoft.com/office/drawing/2014/main" id="{B59DD5B9-FAFB-4582-8A22-956A88877554}"/>
            </a:ext>
          </a:extLst>
        </xdr:cNvPr>
        <xdr:cNvCxnSpPr/>
      </xdr:nvCxnSpPr>
      <xdr:spPr>
        <a:xfrm>
          <a:off x="1904999" y="1744068"/>
          <a:ext cx="363855" cy="381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136332</xdr:colOff>
      <xdr:row>16</xdr:row>
      <xdr:rowOff>314740</xdr:rowOff>
    </xdr:from>
    <xdr:to>
      <xdr:col>15</xdr:col>
      <xdr:colOff>289891</xdr:colOff>
      <xdr:row>16</xdr:row>
      <xdr:rowOff>316645</xdr:rowOff>
    </xdr:to>
    <xdr:cxnSp macro="">
      <xdr:nvCxnSpPr>
        <xdr:cNvPr id="183" name="Connecteur droit avec flèche 182">
          <a:extLst>
            <a:ext uri="{FF2B5EF4-FFF2-40B4-BE49-F238E27FC236}">
              <a16:creationId xmlns:a16="http://schemas.microsoft.com/office/drawing/2014/main" id="{CDE20D42-40F0-4685-A6F3-68901FB7523F}"/>
            </a:ext>
          </a:extLst>
        </xdr:cNvPr>
        <xdr:cNvCxnSpPr/>
      </xdr:nvCxnSpPr>
      <xdr:spPr>
        <a:xfrm flipV="1">
          <a:off x="2033049" y="5723283"/>
          <a:ext cx="2323603" cy="1905"/>
        </a:xfrm>
        <a:prstGeom prst="straightConnector1">
          <a:avLst/>
        </a:prstGeom>
        <a:ln w="19050">
          <a:solidFill>
            <a:srgbClr val="1ACB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9</xdr:row>
      <xdr:rowOff>0</xdr:rowOff>
    </xdr:from>
    <xdr:to>
      <xdr:col>17</xdr:col>
      <xdr:colOff>381000</xdr:colOff>
      <xdr:row>10</xdr:row>
      <xdr:rowOff>288462</xdr:rowOff>
    </xdr:to>
    <xdr:cxnSp macro="">
      <xdr:nvCxnSpPr>
        <xdr:cNvPr id="94" name="Connecteur droit avec flèche 93">
          <a:extLst>
            <a:ext uri="{FF2B5EF4-FFF2-40B4-BE49-F238E27FC236}">
              <a16:creationId xmlns:a16="http://schemas.microsoft.com/office/drawing/2014/main" id="{E63E4652-D440-49CD-83E0-25918120F211}"/>
            </a:ext>
          </a:extLst>
        </xdr:cNvPr>
        <xdr:cNvCxnSpPr/>
      </xdr:nvCxnSpPr>
      <xdr:spPr>
        <a:xfrm flipV="1">
          <a:off x="4066762" y="2849217"/>
          <a:ext cx="2551042" cy="466207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327493</xdr:colOff>
      <xdr:row>15</xdr:row>
      <xdr:rowOff>107674</xdr:rowOff>
    </xdr:from>
    <xdr:to>
      <xdr:col>19</xdr:col>
      <xdr:colOff>74541</xdr:colOff>
      <xdr:row>17</xdr:row>
      <xdr:rowOff>74543</xdr:rowOff>
    </xdr:to>
    <xdr:sp macro="" textlink="">
      <xdr:nvSpPr>
        <xdr:cNvPr id="230" name="Rectangle : coins arrondis 229">
          <a:extLst>
            <a:ext uri="{FF2B5EF4-FFF2-40B4-BE49-F238E27FC236}">
              <a16:creationId xmlns:a16="http://schemas.microsoft.com/office/drawing/2014/main" id="{DEC1F43E-3ECA-D175-438F-C9729A551192}"/>
            </a:ext>
          </a:extLst>
        </xdr:cNvPr>
        <xdr:cNvSpPr/>
      </xdr:nvSpPr>
      <xdr:spPr>
        <a:xfrm>
          <a:off x="4394254" y="5334000"/>
          <a:ext cx="4087135" cy="762000"/>
        </a:xfrm>
        <a:prstGeom prst="roundRect">
          <a:avLst/>
        </a:prstGeom>
        <a:noFill/>
        <a:ln w="19050">
          <a:solidFill>
            <a:srgbClr val="1ACB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13</xdr:col>
      <xdr:colOff>0</xdr:colOff>
      <xdr:row>8</xdr:row>
      <xdr:rowOff>283028</xdr:rowOff>
    </xdr:from>
    <xdr:to>
      <xdr:col>14</xdr:col>
      <xdr:colOff>0</xdr:colOff>
      <xdr:row>10</xdr:row>
      <xdr:rowOff>0</xdr:rowOff>
    </xdr:to>
    <xdr:cxnSp macro="">
      <xdr:nvCxnSpPr>
        <xdr:cNvPr id="236" name="Connecteur droit avec flèche 235">
          <a:extLst>
            <a:ext uri="{FF2B5EF4-FFF2-40B4-BE49-F238E27FC236}">
              <a16:creationId xmlns:a16="http://schemas.microsoft.com/office/drawing/2014/main" id="{C849A3A5-2F79-4A34-8FF1-BE028DC48305}"/>
            </a:ext>
          </a:extLst>
        </xdr:cNvPr>
        <xdr:cNvCxnSpPr/>
      </xdr:nvCxnSpPr>
      <xdr:spPr>
        <a:xfrm>
          <a:off x="1899557" y="2509157"/>
          <a:ext cx="402772" cy="500743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19711</xdr:colOff>
      <xdr:row>4</xdr:row>
      <xdr:rowOff>321582</xdr:rowOff>
    </xdr:from>
    <xdr:to>
      <xdr:col>15</xdr:col>
      <xdr:colOff>210207</xdr:colOff>
      <xdr:row>4</xdr:row>
      <xdr:rowOff>321879</xdr:rowOff>
    </xdr:to>
    <xdr:cxnSp macro="">
      <xdr:nvCxnSpPr>
        <xdr:cNvPr id="248" name="Connecteur droit 247">
          <a:extLst>
            <a:ext uri="{FF2B5EF4-FFF2-40B4-BE49-F238E27FC236}">
              <a16:creationId xmlns:a16="http://schemas.microsoft.com/office/drawing/2014/main" id="{F73E6F47-74BD-6529-8E21-47A8B0B32167}"/>
            </a:ext>
          </a:extLst>
        </xdr:cNvPr>
        <xdr:cNvCxnSpPr/>
      </xdr:nvCxnSpPr>
      <xdr:spPr>
        <a:xfrm>
          <a:off x="4092470" y="702582"/>
          <a:ext cx="190496" cy="297"/>
        </a:xfrm>
        <a:prstGeom prst="line">
          <a:avLst/>
        </a:prstGeom>
        <a:ln w="1905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198123</xdr:colOff>
      <xdr:row>4</xdr:row>
      <xdr:rowOff>321879</xdr:rowOff>
    </xdr:from>
    <xdr:to>
      <xdr:col>15</xdr:col>
      <xdr:colOff>210207</xdr:colOff>
      <xdr:row>9</xdr:row>
      <xdr:rowOff>91772</xdr:rowOff>
    </xdr:to>
    <xdr:cxnSp macro="">
      <xdr:nvCxnSpPr>
        <xdr:cNvPr id="249" name="Connecteur droit 248">
          <a:extLst>
            <a:ext uri="{FF2B5EF4-FFF2-40B4-BE49-F238E27FC236}">
              <a16:creationId xmlns:a16="http://schemas.microsoft.com/office/drawing/2014/main" id="{FBA8CB01-C858-2F89-E9B2-4F737DBC15C0}"/>
            </a:ext>
          </a:extLst>
        </xdr:cNvPr>
        <xdr:cNvCxnSpPr/>
      </xdr:nvCxnSpPr>
      <xdr:spPr>
        <a:xfrm flipH="1">
          <a:off x="4270882" y="702879"/>
          <a:ext cx="12084" cy="1983634"/>
        </a:xfrm>
        <a:prstGeom prst="line">
          <a:avLst/>
        </a:prstGeom>
        <a:ln w="1905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898994</xdr:colOff>
      <xdr:row>10</xdr:row>
      <xdr:rowOff>169462</xdr:rowOff>
    </xdr:from>
    <xdr:to>
      <xdr:col>15</xdr:col>
      <xdr:colOff>381000</xdr:colOff>
      <xdr:row>14</xdr:row>
      <xdr:rowOff>323850</xdr:rowOff>
    </xdr:to>
    <xdr:cxnSp macro="">
      <xdr:nvCxnSpPr>
        <xdr:cNvPr id="10" name="Connecteur droit avec flèche 255">
          <a:extLst>
            <a:ext uri="{FF2B5EF4-FFF2-40B4-BE49-F238E27FC236}">
              <a16:creationId xmlns:a16="http://schemas.microsoft.com/office/drawing/2014/main" id="{A2AD8D5B-C8E3-4762-962B-4D80F39D264A}"/>
            </a:ext>
          </a:extLst>
        </xdr:cNvPr>
        <xdr:cNvCxnSpPr/>
      </xdr:nvCxnSpPr>
      <xdr:spPr>
        <a:xfrm>
          <a:off x="1022819" y="3179362"/>
          <a:ext cx="3425356" cy="1735538"/>
        </a:xfrm>
        <a:prstGeom prst="straightConnector1">
          <a:avLst/>
        </a:prstGeom>
        <a:ln w="19050">
          <a:solidFill>
            <a:srgbClr val="F0C84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886820</xdr:colOff>
      <xdr:row>9</xdr:row>
      <xdr:rowOff>4766</xdr:rowOff>
    </xdr:from>
    <xdr:to>
      <xdr:col>12</xdr:col>
      <xdr:colOff>886820</xdr:colOff>
      <xdr:row>10</xdr:row>
      <xdr:rowOff>164340</xdr:rowOff>
    </xdr:to>
    <xdr:cxnSp macro="">
      <xdr:nvCxnSpPr>
        <xdr:cNvPr id="11" name="Connecteur droit 260">
          <a:extLst>
            <a:ext uri="{FF2B5EF4-FFF2-40B4-BE49-F238E27FC236}">
              <a16:creationId xmlns:a16="http://schemas.microsoft.com/office/drawing/2014/main" id="{4F461218-7081-4968-BCBE-F584C7146716}"/>
            </a:ext>
          </a:extLst>
        </xdr:cNvPr>
        <xdr:cNvCxnSpPr/>
      </xdr:nvCxnSpPr>
      <xdr:spPr>
        <a:xfrm>
          <a:off x="1011059" y="2853983"/>
          <a:ext cx="0" cy="333509"/>
        </a:xfrm>
        <a:prstGeom prst="line">
          <a:avLst/>
        </a:prstGeom>
        <a:ln w="19050">
          <a:solidFill>
            <a:srgbClr val="F0C84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22555</xdr:colOff>
      <xdr:row>16</xdr:row>
      <xdr:rowOff>422199</xdr:rowOff>
    </xdr:from>
    <xdr:to>
      <xdr:col>13</xdr:col>
      <xdr:colOff>134780</xdr:colOff>
      <xdr:row>26</xdr:row>
      <xdr:rowOff>323452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4C7E75E6-81A2-4E64-8326-F137F3C1666F}"/>
            </a:ext>
          </a:extLst>
        </xdr:cNvPr>
        <xdr:cNvGrpSpPr/>
      </xdr:nvGrpSpPr>
      <xdr:grpSpPr>
        <a:xfrm>
          <a:off x="1848727" y="6577320"/>
          <a:ext cx="112225" cy="3888615"/>
          <a:chOff x="4174941" y="3131926"/>
          <a:chExt cx="156326" cy="487913"/>
        </a:xfrm>
      </xdr:grpSpPr>
      <xdr:cxnSp macro="">
        <xdr:nvCxnSpPr>
          <xdr:cNvPr id="3" name="Connecteur droit 2">
            <a:extLst>
              <a:ext uri="{FF2B5EF4-FFF2-40B4-BE49-F238E27FC236}">
                <a16:creationId xmlns:a16="http://schemas.microsoft.com/office/drawing/2014/main" id="{B22A8D40-448C-673C-98A9-5DC2C6A809E1}"/>
              </a:ext>
            </a:extLst>
          </xdr:cNvPr>
          <xdr:cNvCxnSpPr/>
        </xdr:nvCxnSpPr>
        <xdr:spPr>
          <a:xfrm>
            <a:off x="4174941" y="3132768"/>
            <a:ext cx="142972" cy="0"/>
          </a:xfrm>
          <a:prstGeom prst="line">
            <a:avLst/>
          </a:prstGeom>
          <a:ln w="19050">
            <a:solidFill>
              <a:srgbClr val="1ACB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Connecteur droit 3">
            <a:extLst>
              <a:ext uri="{FF2B5EF4-FFF2-40B4-BE49-F238E27FC236}">
                <a16:creationId xmlns:a16="http://schemas.microsoft.com/office/drawing/2014/main" id="{B839CF67-7586-F940-9FF2-2238BD3945D4}"/>
              </a:ext>
            </a:extLst>
          </xdr:cNvPr>
          <xdr:cNvCxnSpPr/>
        </xdr:nvCxnSpPr>
        <xdr:spPr>
          <a:xfrm>
            <a:off x="4327369" y="3131926"/>
            <a:ext cx="3898" cy="487913"/>
          </a:xfrm>
          <a:prstGeom prst="line">
            <a:avLst/>
          </a:prstGeom>
          <a:ln w="19050">
            <a:solidFill>
              <a:srgbClr val="1ACBF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0</xdr:colOff>
      <xdr:row>18</xdr:row>
      <xdr:rowOff>265044</xdr:rowOff>
    </xdr:from>
    <xdr:to>
      <xdr:col>13</xdr:col>
      <xdr:colOff>364435</xdr:colOff>
      <xdr:row>18</xdr:row>
      <xdr:rowOff>273326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733A1BFF-C7D4-4ABF-B672-D5E864E31EEE}"/>
            </a:ext>
          </a:extLst>
        </xdr:cNvPr>
        <xdr:cNvCxnSpPr/>
      </xdr:nvCxnSpPr>
      <xdr:spPr>
        <a:xfrm>
          <a:off x="1895475" y="7189719"/>
          <a:ext cx="360625" cy="10187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190500</xdr:colOff>
      <xdr:row>19</xdr:row>
      <xdr:rowOff>91109</xdr:rowOff>
    </xdr:from>
    <xdr:to>
      <xdr:col>17</xdr:col>
      <xdr:colOff>381000</xdr:colOff>
      <xdr:row>22</xdr:row>
      <xdr:rowOff>286081</xdr:rowOff>
    </xdr:to>
    <xdr:cxnSp macro="">
      <xdr:nvCxnSpPr>
        <xdr:cNvPr id="6" name="Connecteur droit avec flèche 54">
          <a:extLst>
            <a:ext uri="{FF2B5EF4-FFF2-40B4-BE49-F238E27FC236}">
              <a16:creationId xmlns:a16="http://schemas.microsoft.com/office/drawing/2014/main" id="{9AD5DA76-4006-4666-82C1-1F0B9957FE82}"/>
            </a:ext>
          </a:extLst>
        </xdr:cNvPr>
        <xdr:cNvCxnSpPr/>
      </xdr:nvCxnSpPr>
      <xdr:spPr>
        <a:xfrm>
          <a:off x="4257675" y="7629194"/>
          <a:ext cx="2362200" cy="1149377"/>
        </a:xfrm>
        <a:prstGeom prst="straightConnector1">
          <a:avLst/>
        </a:prstGeom>
        <a:ln w="190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1904</xdr:colOff>
      <xdr:row>20</xdr:row>
      <xdr:rowOff>323022</xdr:rowOff>
    </xdr:from>
    <xdr:to>
      <xdr:col>17</xdr:col>
      <xdr:colOff>389283</xdr:colOff>
      <xdr:row>24</xdr:row>
      <xdr:rowOff>107674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B4ED3963-EF94-4C0E-9629-AE0730AE26B2}"/>
            </a:ext>
          </a:extLst>
        </xdr:cNvPr>
        <xdr:cNvCxnSpPr/>
      </xdr:nvCxnSpPr>
      <xdr:spPr>
        <a:xfrm>
          <a:off x="4069079" y="8032557"/>
          <a:ext cx="2560984" cy="1360087"/>
        </a:xfrm>
        <a:prstGeom prst="straightConnector1">
          <a:avLst/>
        </a:prstGeom>
        <a:ln w="1905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8282</xdr:colOff>
      <xdr:row>16</xdr:row>
      <xdr:rowOff>302894</xdr:rowOff>
    </xdr:from>
    <xdr:to>
      <xdr:col>13</xdr:col>
      <xdr:colOff>372137</xdr:colOff>
      <xdr:row>16</xdr:row>
      <xdr:rowOff>306704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7ADA613F-B7F6-4AA3-AFED-82705C7D2451}"/>
            </a:ext>
          </a:extLst>
        </xdr:cNvPr>
        <xdr:cNvCxnSpPr/>
      </xdr:nvCxnSpPr>
      <xdr:spPr>
        <a:xfrm>
          <a:off x="1905662" y="6436994"/>
          <a:ext cx="360045" cy="381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136332</xdr:colOff>
      <xdr:row>26</xdr:row>
      <xdr:rowOff>314740</xdr:rowOff>
    </xdr:from>
    <xdr:to>
      <xdr:col>15</xdr:col>
      <xdr:colOff>289891</xdr:colOff>
      <xdr:row>26</xdr:row>
      <xdr:rowOff>316645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22C47256-4CAF-4619-A5CA-B0A03A83244E}"/>
            </a:ext>
          </a:extLst>
        </xdr:cNvPr>
        <xdr:cNvCxnSpPr/>
      </xdr:nvCxnSpPr>
      <xdr:spPr>
        <a:xfrm flipV="1">
          <a:off x="2027997" y="10394095"/>
          <a:ext cx="2325259" cy="3810"/>
        </a:xfrm>
        <a:prstGeom prst="straightConnector1">
          <a:avLst/>
        </a:prstGeom>
        <a:ln w="19050">
          <a:solidFill>
            <a:srgbClr val="1ACB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</xdr:colOff>
      <xdr:row>19</xdr:row>
      <xdr:rowOff>0</xdr:rowOff>
    </xdr:from>
    <xdr:to>
      <xdr:col>17</xdr:col>
      <xdr:colOff>381000</xdr:colOff>
      <xdr:row>20</xdr:row>
      <xdr:rowOff>288462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5CADB1D1-BD62-4A95-B277-158CD0268AD8}"/>
            </a:ext>
          </a:extLst>
        </xdr:cNvPr>
        <xdr:cNvCxnSpPr/>
      </xdr:nvCxnSpPr>
      <xdr:spPr>
        <a:xfrm flipV="1">
          <a:off x="4067176" y="7534275"/>
          <a:ext cx="2552699" cy="45610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323683</xdr:colOff>
      <xdr:row>25</xdr:row>
      <xdr:rowOff>105769</xdr:rowOff>
    </xdr:from>
    <xdr:to>
      <xdr:col>19</xdr:col>
      <xdr:colOff>74541</xdr:colOff>
      <xdr:row>27</xdr:row>
      <xdr:rowOff>65689</xdr:rowOff>
    </xdr:to>
    <xdr:sp macro="" textlink="">
      <xdr:nvSpPr>
        <xdr:cNvPr id="11" name="Rectangle : coins arrondis 10">
          <a:extLst>
            <a:ext uri="{FF2B5EF4-FFF2-40B4-BE49-F238E27FC236}">
              <a16:creationId xmlns:a16="http://schemas.microsoft.com/office/drawing/2014/main" id="{98D4CB46-CD67-4139-B9E4-88A3FF06260F}"/>
            </a:ext>
          </a:extLst>
        </xdr:cNvPr>
        <xdr:cNvSpPr/>
      </xdr:nvSpPr>
      <xdr:spPr>
        <a:xfrm>
          <a:off x="4396442" y="10038045"/>
          <a:ext cx="4099513" cy="754765"/>
        </a:xfrm>
        <a:prstGeom prst="roundRect">
          <a:avLst/>
        </a:prstGeom>
        <a:noFill/>
        <a:ln w="19050">
          <a:solidFill>
            <a:srgbClr val="1ACB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15</xdr:col>
      <xdr:colOff>19711</xdr:colOff>
      <xdr:row>14</xdr:row>
      <xdr:rowOff>321582</xdr:rowOff>
    </xdr:from>
    <xdr:to>
      <xdr:col>15</xdr:col>
      <xdr:colOff>210207</xdr:colOff>
      <xdr:row>14</xdr:row>
      <xdr:rowOff>321879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3C5822F2-8908-4C00-8357-B53E41FFC827}"/>
            </a:ext>
          </a:extLst>
        </xdr:cNvPr>
        <xdr:cNvCxnSpPr/>
      </xdr:nvCxnSpPr>
      <xdr:spPr>
        <a:xfrm>
          <a:off x="4083076" y="5668917"/>
          <a:ext cx="190496" cy="297"/>
        </a:xfrm>
        <a:prstGeom prst="line">
          <a:avLst/>
        </a:prstGeom>
        <a:ln w="1905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198123</xdr:colOff>
      <xdr:row>14</xdr:row>
      <xdr:rowOff>321879</xdr:rowOff>
    </xdr:from>
    <xdr:to>
      <xdr:col>15</xdr:col>
      <xdr:colOff>210207</xdr:colOff>
      <xdr:row>19</xdr:row>
      <xdr:rowOff>91772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9E3A59BB-8FE1-4670-B930-3CC6843DC01E}"/>
            </a:ext>
          </a:extLst>
        </xdr:cNvPr>
        <xdr:cNvCxnSpPr/>
      </xdr:nvCxnSpPr>
      <xdr:spPr>
        <a:xfrm flipH="1">
          <a:off x="4267203" y="5669214"/>
          <a:ext cx="6369" cy="1960643"/>
        </a:xfrm>
        <a:prstGeom prst="line">
          <a:avLst/>
        </a:prstGeom>
        <a:ln w="1905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898994</xdr:colOff>
      <xdr:row>20</xdr:row>
      <xdr:rowOff>169462</xdr:rowOff>
    </xdr:from>
    <xdr:to>
      <xdr:col>15</xdr:col>
      <xdr:colOff>381000</xdr:colOff>
      <xdr:row>24</xdr:row>
      <xdr:rowOff>323850</xdr:rowOff>
    </xdr:to>
    <xdr:cxnSp macro="">
      <xdr:nvCxnSpPr>
        <xdr:cNvPr id="15" name="Connecteur droit avec flèche 255">
          <a:extLst>
            <a:ext uri="{FF2B5EF4-FFF2-40B4-BE49-F238E27FC236}">
              <a16:creationId xmlns:a16="http://schemas.microsoft.com/office/drawing/2014/main" id="{C14A1933-0EBB-4512-B97D-886705194860}"/>
            </a:ext>
          </a:extLst>
        </xdr:cNvPr>
        <xdr:cNvCxnSpPr/>
      </xdr:nvCxnSpPr>
      <xdr:spPr>
        <a:xfrm>
          <a:off x="1019009" y="7878997"/>
          <a:ext cx="3429166" cy="1727918"/>
        </a:xfrm>
        <a:prstGeom prst="straightConnector1">
          <a:avLst/>
        </a:prstGeom>
        <a:ln w="19050">
          <a:solidFill>
            <a:srgbClr val="F0C84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886820</xdr:colOff>
      <xdr:row>19</xdr:row>
      <xdr:rowOff>4766</xdr:rowOff>
    </xdr:from>
    <xdr:to>
      <xdr:col>12</xdr:col>
      <xdr:colOff>886820</xdr:colOff>
      <xdr:row>20</xdr:row>
      <xdr:rowOff>164340</xdr:rowOff>
    </xdr:to>
    <xdr:cxnSp macro="">
      <xdr:nvCxnSpPr>
        <xdr:cNvPr id="16" name="Connecteur droit 260">
          <a:extLst>
            <a:ext uri="{FF2B5EF4-FFF2-40B4-BE49-F238E27FC236}">
              <a16:creationId xmlns:a16="http://schemas.microsoft.com/office/drawing/2014/main" id="{07049A41-C2F1-4932-8721-8B09EED43CE9}"/>
            </a:ext>
          </a:extLst>
        </xdr:cNvPr>
        <xdr:cNvCxnSpPr/>
      </xdr:nvCxnSpPr>
      <xdr:spPr>
        <a:xfrm>
          <a:off x="1012550" y="7540946"/>
          <a:ext cx="0" cy="332929"/>
        </a:xfrm>
        <a:prstGeom prst="line">
          <a:avLst/>
        </a:prstGeom>
        <a:ln w="19050">
          <a:solidFill>
            <a:srgbClr val="F0C84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420414</xdr:rowOff>
    </xdr:from>
    <xdr:to>
      <xdr:col>13</xdr:col>
      <xdr:colOff>389474</xdr:colOff>
      <xdr:row>10</xdr:row>
      <xdr:rowOff>430793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76FBE01B-00F5-4E44-BECC-517D8F0FD20A}"/>
            </a:ext>
          </a:extLst>
        </xdr:cNvPr>
        <xdr:cNvCxnSpPr/>
      </xdr:nvCxnSpPr>
      <xdr:spPr>
        <a:xfrm flipV="1">
          <a:off x="1898431" y="3810000"/>
          <a:ext cx="387569" cy="8474"/>
        </a:xfrm>
        <a:prstGeom prst="straightConnector1">
          <a:avLst/>
        </a:prstGeom>
        <a:ln w="19050">
          <a:solidFill>
            <a:schemeClr val="bg1">
              <a:lumMod val="50000"/>
            </a:schemeClr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386715</xdr:colOff>
      <xdr:row>10</xdr:row>
      <xdr:rowOff>303847</xdr:rowOff>
    </xdr:from>
    <xdr:to>
      <xdr:col>31</xdr:col>
      <xdr:colOff>43815</xdr:colOff>
      <xdr:row>14</xdr:row>
      <xdr:rowOff>91440</xdr:rowOff>
    </xdr:to>
    <xdr:cxnSp macro="">
      <xdr:nvCxnSpPr>
        <xdr:cNvPr id="18" name="Connecteur : en angle 17">
          <a:extLst>
            <a:ext uri="{FF2B5EF4-FFF2-40B4-BE49-F238E27FC236}">
              <a16:creationId xmlns:a16="http://schemas.microsoft.com/office/drawing/2014/main" id="{283FC7CE-E6DF-4B1C-B2EC-2A37378027EA}"/>
            </a:ext>
          </a:extLst>
        </xdr:cNvPr>
        <xdr:cNvCxnSpPr>
          <a:cxnSpLocks/>
        </xdr:cNvCxnSpPr>
      </xdr:nvCxnSpPr>
      <xdr:spPr>
        <a:xfrm>
          <a:off x="15552420" y="3685222"/>
          <a:ext cx="1219200" cy="1753553"/>
        </a:xfrm>
        <a:prstGeom prst="bentConnector3">
          <a:avLst>
            <a:gd name="adj1" fmla="val 71159"/>
          </a:avLst>
        </a:prstGeom>
        <a:ln w="19050">
          <a:solidFill>
            <a:srgbClr val="1ACBFF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8</xdr:row>
      <xdr:rowOff>400050</xdr:rowOff>
    </xdr:from>
    <xdr:to>
      <xdr:col>13</xdr:col>
      <xdr:colOff>367665</xdr:colOff>
      <xdr:row>8</xdr:row>
      <xdr:rowOff>400050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8E432E90-5FDB-4936-8C35-8C1F14B6C98A}"/>
            </a:ext>
          </a:extLst>
        </xdr:cNvPr>
        <xdr:cNvCxnSpPr/>
      </xdr:nvCxnSpPr>
      <xdr:spPr>
        <a:xfrm>
          <a:off x="1906905" y="2796540"/>
          <a:ext cx="352425" cy="0"/>
        </a:xfrm>
        <a:prstGeom prst="straightConnector1">
          <a:avLst/>
        </a:prstGeom>
        <a:ln w="19050">
          <a:solidFill>
            <a:sysClr val="windowText" lastClr="00000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53339</xdr:colOff>
      <xdr:row>3</xdr:row>
      <xdr:rowOff>317215</xdr:rowOff>
    </xdr:from>
    <xdr:to>
      <xdr:col>17</xdr:col>
      <xdr:colOff>85396</xdr:colOff>
      <xdr:row>5</xdr:row>
      <xdr:rowOff>76199</xdr:rowOff>
    </xdr:to>
    <xdr:sp macro="" textlink="">
      <xdr:nvSpPr>
        <xdr:cNvPr id="20" name="Rectangle : coins arrondis 19">
          <a:extLst>
            <a:ext uri="{FF2B5EF4-FFF2-40B4-BE49-F238E27FC236}">
              <a16:creationId xmlns:a16="http://schemas.microsoft.com/office/drawing/2014/main" id="{14874FCF-6AB8-4419-A046-E38E1B7F0507}"/>
            </a:ext>
          </a:extLst>
        </xdr:cNvPr>
        <xdr:cNvSpPr/>
      </xdr:nvSpPr>
      <xdr:spPr>
        <a:xfrm>
          <a:off x="57149" y="321025"/>
          <a:ext cx="6269027" cy="936274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17</xdr:col>
      <xdr:colOff>81915</xdr:colOff>
      <xdr:row>4</xdr:row>
      <xdr:rowOff>400050</xdr:rowOff>
    </xdr:from>
    <xdr:to>
      <xdr:col>17</xdr:col>
      <xdr:colOff>371475</xdr:colOff>
      <xdr:row>4</xdr:row>
      <xdr:rowOff>400050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C681E45A-7CFA-4EA9-9823-07F084202D6F}"/>
            </a:ext>
          </a:extLst>
        </xdr:cNvPr>
        <xdr:cNvCxnSpPr/>
      </xdr:nvCxnSpPr>
      <xdr:spPr>
        <a:xfrm>
          <a:off x="6322695" y="777240"/>
          <a:ext cx="285750" cy="0"/>
        </a:xfrm>
        <a:prstGeom prst="straightConnector1">
          <a:avLst/>
        </a:prstGeom>
        <a:ln w="19050">
          <a:solidFill>
            <a:sysClr val="windowText" lastClr="00000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6</xdr:row>
      <xdr:rowOff>392103</xdr:rowOff>
    </xdr:from>
    <xdr:to>
      <xdr:col>13</xdr:col>
      <xdr:colOff>325755</xdr:colOff>
      <xdr:row>6</xdr:row>
      <xdr:rowOff>396240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2A34DD1D-9384-48AE-A541-D98340F43EFF}"/>
            </a:ext>
          </a:extLst>
        </xdr:cNvPr>
        <xdr:cNvCxnSpPr>
          <a:endCxn id="24" idx="1"/>
        </xdr:cNvCxnSpPr>
      </xdr:nvCxnSpPr>
      <xdr:spPr>
        <a:xfrm flipV="1">
          <a:off x="1895475" y="1822758"/>
          <a:ext cx="321945" cy="6042"/>
        </a:xfrm>
        <a:prstGeom prst="straightConnector1">
          <a:avLst/>
        </a:prstGeom>
        <a:ln w="19050">
          <a:solidFill>
            <a:sysClr val="windowText" lastClr="00000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8</xdr:row>
      <xdr:rowOff>390525</xdr:rowOff>
    </xdr:from>
    <xdr:to>
      <xdr:col>15</xdr:col>
      <xdr:colOff>354330</xdr:colOff>
      <xdr:row>8</xdr:row>
      <xdr:rowOff>390525</xdr:rowOff>
    </xdr:to>
    <xdr:cxnSp macro="">
      <xdr:nvCxnSpPr>
        <xdr:cNvPr id="23" name="Connecteur droit avec flèche 22">
          <a:extLst>
            <a:ext uri="{FF2B5EF4-FFF2-40B4-BE49-F238E27FC236}">
              <a16:creationId xmlns:a16="http://schemas.microsoft.com/office/drawing/2014/main" id="{91860548-3D24-4533-9F9D-B93C2FF4FEBD}"/>
            </a:ext>
          </a:extLst>
        </xdr:cNvPr>
        <xdr:cNvCxnSpPr/>
      </xdr:nvCxnSpPr>
      <xdr:spPr>
        <a:xfrm>
          <a:off x="4078605" y="2792730"/>
          <a:ext cx="346710" cy="0"/>
        </a:xfrm>
        <a:prstGeom prst="straightConnector1">
          <a:avLst/>
        </a:prstGeom>
        <a:ln w="19050">
          <a:solidFill>
            <a:sysClr val="windowText" lastClr="00000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325755</xdr:colOff>
      <xdr:row>5</xdr:row>
      <xdr:rowOff>173356</xdr:rowOff>
    </xdr:from>
    <xdr:to>
      <xdr:col>17</xdr:col>
      <xdr:colOff>72259</xdr:colOff>
      <xdr:row>7</xdr:row>
      <xdr:rowOff>59056</xdr:rowOff>
    </xdr:to>
    <xdr:sp macro="" textlink="">
      <xdr:nvSpPr>
        <xdr:cNvPr id="24" name="Rectangle : coins arrondis 23">
          <a:extLst>
            <a:ext uri="{FF2B5EF4-FFF2-40B4-BE49-F238E27FC236}">
              <a16:creationId xmlns:a16="http://schemas.microsoft.com/office/drawing/2014/main" id="{47451104-E96C-4A9D-8671-CAB07BF07561}"/>
            </a:ext>
          </a:extLst>
        </xdr:cNvPr>
        <xdr:cNvSpPr/>
      </xdr:nvSpPr>
      <xdr:spPr>
        <a:xfrm>
          <a:off x="2217420" y="1350646"/>
          <a:ext cx="4091809" cy="93345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17</xdr:col>
      <xdr:colOff>9525</xdr:colOff>
      <xdr:row>8</xdr:row>
      <xdr:rowOff>390525</xdr:rowOff>
    </xdr:from>
    <xdr:to>
      <xdr:col>17</xdr:col>
      <xdr:colOff>358140</xdr:colOff>
      <xdr:row>8</xdr:row>
      <xdr:rowOff>390525</xdr:rowOff>
    </xdr:to>
    <xdr:cxnSp macro="">
      <xdr:nvCxnSpPr>
        <xdr:cNvPr id="25" name="Connecteur droit avec flèche 24">
          <a:extLst>
            <a:ext uri="{FF2B5EF4-FFF2-40B4-BE49-F238E27FC236}">
              <a16:creationId xmlns:a16="http://schemas.microsoft.com/office/drawing/2014/main" id="{DEB7C719-88D3-4252-9367-A8B3ED17F408}"/>
            </a:ext>
          </a:extLst>
        </xdr:cNvPr>
        <xdr:cNvCxnSpPr/>
      </xdr:nvCxnSpPr>
      <xdr:spPr>
        <a:xfrm>
          <a:off x="6250305" y="2792730"/>
          <a:ext cx="350520" cy="0"/>
        </a:xfrm>
        <a:prstGeom prst="straightConnector1">
          <a:avLst/>
        </a:prstGeom>
        <a:ln w="19050">
          <a:solidFill>
            <a:sysClr val="windowText" lastClr="000000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1462973</xdr:colOff>
      <xdr:row>29</xdr:row>
      <xdr:rowOff>40465</xdr:rowOff>
    </xdr:from>
    <xdr:to>
      <xdr:col>12</xdr:col>
      <xdr:colOff>1615767</xdr:colOff>
      <xdr:row>29</xdr:row>
      <xdr:rowOff>155750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FED4CE38-FCE1-7EB0-B249-F869F49E4D2C}"/>
            </a:ext>
          </a:extLst>
        </xdr:cNvPr>
        <xdr:cNvSpPr/>
      </xdr:nvSpPr>
      <xdr:spPr>
        <a:xfrm>
          <a:off x="1587783" y="11109172"/>
          <a:ext cx="152794" cy="11528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12</xdr:col>
      <xdr:colOff>564932</xdr:colOff>
      <xdr:row>28</xdr:row>
      <xdr:rowOff>98534</xdr:rowOff>
    </xdr:from>
    <xdr:to>
      <xdr:col>12</xdr:col>
      <xdr:colOff>923466</xdr:colOff>
      <xdr:row>28</xdr:row>
      <xdr:rowOff>98534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BBC06333-E50B-491F-A3EC-7781F9337596}"/>
            </a:ext>
          </a:extLst>
        </xdr:cNvPr>
        <xdr:cNvCxnSpPr/>
      </xdr:nvCxnSpPr>
      <xdr:spPr>
        <a:xfrm>
          <a:off x="689742" y="10825655"/>
          <a:ext cx="358534" cy="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963734</xdr:colOff>
      <xdr:row>28</xdr:row>
      <xdr:rowOff>94724</xdr:rowOff>
    </xdr:from>
    <xdr:to>
      <xdr:col>12</xdr:col>
      <xdr:colOff>1335603</xdr:colOff>
      <xdr:row>28</xdr:row>
      <xdr:rowOff>94724</xdr:rowOff>
    </xdr:to>
    <xdr:cxnSp macro="">
      <xdr:nvCxnSpPr>
        <xdr:cNvPr id="36" name="Connecteur droit avec flèche 35">
          <a:extLst>
            <a:ext uri="{FF2B5EF4-FFF2-40B4-BE49-F238E27FC236}">
              <a16:creationId xmlns:a16="http://schemas.microsoft.com/office/drawing/2014/main" id="{718294A8-F882-414F-B115-A17BE346FACF}"/>
            </a:ext>
          </a:extLst>
        </xdr:cNvPr>
        <xdr:cNvCxnSpPr/>
      </xdr:nvCxnSpPr>
      <xdr:spPr>
        <a:xfrm>
          <a:off x="1088544" y="10821845"/>
          <a:ext cx="371869" cy="0"/>
        </a:xfrm>
        <a:prstGeom prst="straightConnector1">
          <a:avLst/>
        </a:prstGeom>
        <a:ln w="19050">
          <a:solidFill>
            <a:srgbClr val="1ACBFF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1379484</xdr:colOff>
      <xdr:row>28</xdr:row>
      <xdr:rowOff>98534</xdr:rowOff>
    </xdr:from>
    <xdr:to>
      <xdr:col>12</xdr:col>
      <xdr:colOff>1743733</xdr:colOff>
      <xdr:row>28</xdr:row>
      <xdr:rowOff>98534</xdr:rowOff>
    </xdr:to>
    <xdr:cxnSp macro="">
      <xdr:nvCxnSpPr>
        <xdr:cNvPr id="37" name="Connecteur droit avec flèche 36">
          <a:extLst>
            <a:ext uri="{FF2B5EF4-FFF2-40B4-BE49-F238E27FC236}">
              <a16:creationId xmlns:a16="http://schemas.microsoft.com/office/drawing/2014/main" id="{6A5143F3-BDAB-46B5-B6A5-DA2FAD27BE9E}"/>
            </a:ext>
          </a:extLst>
        </xdr:cNvPr>
        <xdr:cNvCxnSpPr/>
      </xdr:nvCxnSpPr>
      <xdr:spPr>
        <a:xfrm>
          <a:off x="1504294" y="10825655"/>
          <a:ext cx="364249" cy="0"/>
        </a:xfrm>
        <a:prstGeom prst="straightConnector1">
          <a:avLst/>
        </a:prstGeom>
        <a:ln w="19050">
          <a:solidFill>
            <a:srgbClr val="F3D25A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21613</xdr:colOff>
      <xdr:row>28</xdr:row>
      <xdr:rowOff>94724</xdr:rowOff>
    </xdr:from>
    <xdr:to>
      <xdr:col>13</xdr:col>
      <xdr:colOff>372527</xdr:colOff>
      <xdr:row>28</xdr:row>
      <xdr:rowOff>94724</xdr:rowOff>
    </xdr:to>
    <xdr:cxnSp macro="">
      <xdr:nvCxnSpPr>
        <xdr:cNvPr id="38" name="Connecteur droit avec flèche 37">
          <a:extLst>
            <a:ext uri="{FF2B5EF4-FFF2-40B4-BE49-F238E27FC236}">
              <a16:creationId xmlns:a16="http://schemas.microsoft.com/office/drawing/2014/main" id="{B8E90EB9-2A5B-4D80-B971-0AB47E0C6B79}"/>
            </a:ext>
          </a:extLst>
        </xdr:cNvPr>
        <xdr:cNvCxnSpPr/>
      </xdr:nvCxnSpPr>
      <xdr:spPr>
        <a:xfrm>
          <a:off x="1920044" y="10821845"/>
          <a:ext cx="350914" cy="0"/>
        </a:xfrm>
        <a:prstGeom prst="straightConnector1">
          <a:avLst/>
        </a:prstGeom>
        <a:ln w="19050"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30941</xdr:colOff>
      <xdr:row>28</xdr:row>
      <xdr:rowOff>105103</xdr:rowOff>
    </xdr:from>
    <xdr:to>
      <xdr:col>14</xdr:col>
      <xdr:colOff>385665</xdr:colOff>
      <xdr:row>28</xdr:row>
      <xdr:rowOff>105103</xdr:rowOff>
    </xdr:to>
    <xdr:cxnSp macro="">
      <xdr:nvCxnSpPr>
        <xdr:cNvPr id="39" name="Connecteur droit avec flèche 38">
          <a:extLst>
            <a:ext uri="{FF2B5EF4-FFF2-40B4-BE49-F238E27FC236}">
              <a16:creationId xmlns:a16="http://schemas.microsoft.com/office/drawing/2014/main" id="{52019CBA-2AC4-48E4-ABD3-7F524C339D02}"/>
            </a:ext>
          </a:extLst>
        </xdr:cNvPr>
        <xdr:cNvCxnSpPr/>
      </xdr:nvCxnSpPr>
      <xdr:spPr>
        <a:xfrm>
          <a:off x="2330079" y="10832224"/>
          <a:ext cx="354724" cy="0"/>
        </a:xfrm>
        <a:prstGeom prst="straightConnector1">
          <a:avLst/>
        </a:prstGeom>
        <a:ln w="190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875578</xdr:colOff>
      <xdr:row>27</xdr:row>
      <xdr:rowOff>94658</xdr:rowOff>
    </xdr:from>
    <xdr:to>
      <xdr:col>12</xdr:col>
      <xdr:colOff>1193448</xdr:colOff>
      <xdr:row>27</xdr:row>
      <xdr:rowOff>94724</xdr:rowOff>
    </xdr:to>
    <xdr:cxnSp macro="">
      <xdr:nvCxnSpPr>
        <xdr:cNvPr id="45" name="Connecteur droit avec flèche 44">
          <a:extLst>
            <a:ext uri="{FF2B5EF4-FFF2-40B4-BE49-F238E27FC236}">
              <a16:creationId xmlns:a16="http://schemas.microsoft.com/office/drawing/2014/main" id="{ADEB9628-F690-4162-85F4-CD3B4B6F3926}"/>
            </a:ext>
          </a:extLst>
        </xdr:cNvPr>
        <xdr:cNvCxnSpPr/>
      </xdr:nvCxnSpPr>
      <xdr:spPr>
        <a:xfrm flipV="1">
          <a:off x="1000388" y="10821779"/>
          <a:ext cx="317870" cy="66"/>
        </a:xfrm>
        <a:prstGeom prst="straightConnector1">
          <a:avLst/>
        </a:prstGeom>
        <a:ln w="19050">
          <a:solidFill>
            <a:schemeClr val="bg1">
              <a:lumMod val="50000"/>
            </a:schemeClr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190499</xdr:colOff>
      <xdr:row>30</xdr:row>
      <xdr:rowOff>38560</xdr:rowOff>
    </xdr:from>
    <xdr:to>
      <xdr:col>13</xdr:col>
      <xdr:colOff>356628</xdr:colOff>
      <xdr:row>30</xdr:row>
      <xdr:rowOff>150035</xdr:rowOff>
    </xdr:to>
    <xdr:sp macro="" textlink="">
      <xdr:nvSpPr>
        <xdr:cNvPr id="47" name="Rectangle : coins arrondis 46">
          <a:extLst>
            <a:ext uri="{FF2B5EF4-FFF2-40B4-BE49-F238E27FC236}">
              <a16:creationId xmlns:a16="http://schemas.microsoft.com/office/drawing/2014/main" id="{8722D4C9-DAE5-422A-8CAE-63CBD0DA158B}"/>
            </a:ext>
          </a:extLst>
        </xdr:cNvPr>
        <xdr:cNvSpPr/>
      </xdr:nvSpPr>
      <xdr:spPr>
        <a:xfrm>
          <a:off x="2088930" y="11278060"/>
          <a:ext cx="166129" cy="111475"/>
        </a:xfrm>
        <a:prstGeom prst="roundRect">
          <a:avLst/>
        </a:prstGeom>
        <a:solidFill>
          <a:srgbClr val="C9F5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13</xdr:col>
      <xdr:colOff>388620</xdr:colOff>
      <xdr:row>30</xdr:row>
      <xdr:rowOff>39216</xdr:rowOff>
    </xdr:from>
    <xdr:to>
      <xdr:col>14</xdr:col>
      <xdr:colOff>150232</xdr:colOff>
      <xdr:row>30</xdr:row>
      <xdr:rowOff>152793</xdr:rowOff>
    </xdr:to>
    <xdr:sp macro="" textlink="">
      <xdr:nvSpPr>
        <xdr:cNvPr id="48" name="Rectangle : coins arrondis 47">
          <a:extLst>
            <a:ext uri="{FF2B5EF4-FFF2-40B4-BE49-F238E27FC236}">
              <a16:creationId xmlns:a16="http://schemas.microsoft.com/office/drawing/2014/main" id="{B207C9C4-0336-4BEE-840D-76EDB797466F}"/>
            </a:ext>
          </a:extLst>
        </xdr:cNvPr>
        <xdr:cNvSpPr/>
      </xdr:nvSpPr>
      <xdr:spPr>
        <a:xfrm>
          <a:off x="2287051" y="11278716"/>
          <a:ext cx="162319" cy="113577"/>
        </a:xfrm>
        <a:prstGeom prst="roundRect">
          <a:avLst/>
        </a:prstGeom>
        <a:solidFill>
          <a:srgbClr val="FBF1D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14</xdr:col>
      <xdr:colOff>188399</xdr:colOff>
      <xdr:row>30</xdr:row>
      <xdr:rowOff>38363</xdr:rowOff>
    </xdr:from>
    <xdr:to>
      <xdr:col>14</xdr:col>
      <xdr:colOff>375482</xdr:colOff>
      <xdr:row>30</xdr:row>
      <xdr:rowOff>148984</xdr:rowOff>
    </xdr:to>
    <xdr:sp macro="" textlink="">
      <xdr:nvSpPr>
        <xdr:cNvPr id="49" name="Rectangle : coins arrondis 48">
          <a:extLst>
            <a:ext uri="{FF2B5EF4-FFF2-40B4-BE49-F238E27FC236}">
              <a16:creationId xmlns:a16="http://schemas.microsoft.com/office/drawing/2014/main" id="{A8561886-B8C9-4B93-B7E1-3053EFD8E469}"/>
            </a:ext>
          </a:extLst>
        </xdr:cNvPr>
        <xdr:cNvSpPr/>
      </xdr:nvSpPr>
      <xdr:spPr>
        <a:xfrm>
          <a:off x="2487537" y="11277863"/>
          <a:ext cx="187083" cy="110621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14</xdr:col>
      <xdr:colOff>421464</xdr:colOff>
      <xdr:row>30</xdr:row>
      <xdr:rowOff>45983</xdr:rowOff>
    </xdr:from>
    <xdr:to>
      <xdr:col>14</xdr:col>
      <xdr:colOff>588448</xdr:colOff>
      <xdr:row>30</xdr:row>
      <xdr:rowOff>151087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E9D08991-84C3-429F-9050-3FA7C915120B}"/>
            </a:ext>
          </a:extLst>
        </xdr:cNvPr>
        <xdr:cNvSpPr/>
      </xdr:nvSpPr>
      <xdr:spPr>
        <a:xfrm>
          <a:off x="2720602" y="11285483"/>
          <a:ext cx="166984" cy="10510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  <xdr:twoCellAnchor>
    <xdr:from>
      <xdr:col>13</xdr:col>
      <xdr:colOff>13138</xdr:colOff>
      <xdr:row>18</xdr:row>
      <xdr:rowOff>282465</xdr:rowOff>
    </xdr:from>
    <xdr:to>
      <xdr:col>13</xdr:col>
      <xdr:colOff>381000</xdr:colOff>
      <xdr:row>20</xdr:row>
      <xdr:rowOff>3810</xdr:rowOff>
    </xdr:to>
    <xdr:cxnSp macro="">
      <xdr:nvCxnSpPr>
        <xdr:cNvPr id="27" name="Connecteur droit avec flèche 26">
          <a:extLst>
            <a:ext uri="{FF2B5EF4-FFF2-40B4-BE49-F238E27FC236}">
              <a16:creationId xmlns:a16="http://schemas.microsoft.com/office/drawing/2014/main" id="{898712B5-5527-4E62-AB2B-C7FF2F4DCEF0}"/>
            </a:ext>
          </a:extLst>
        </xdr:cNvPr>
        <xdr:cNvCxnSpPr/>
      </xdr:nvCxnSpPr>
      <xdr:spPr>
        <a:xfrm>
          <a:off x="1911569" y="7232431"/>
          <a:ext cx="367862" cy="503051"/>
        </a:xfrm>
        <a:prstGeom prst="straightConnector1">
          <a:avLst/>
        </a:prstGeom>
        <a:ln w="19050">
          <a:solidFill>
            <a:schemeClr val="bg1">
              <a:lumMod val="50000"/>
            </a:schemeClr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1"/>
  <sheetViews>
    <sheetView tabSelected="1" topLeftCell="A35" zoomScale="115" zoomScaleNormal="115" workbookViewId="0">
      <selection activeCell="H90" sqref="H90"/>
    </sheetView>
  </sheetViews>
  <sheetFormatPr baseColWidth="10" defaultColWidth="11.42578125" defaultRowHeight="15.75"/>
  <cols>
    <col min="1" max="1" width="12.85546875" style="227" customWidth="1"/>
    <col min="2" max="2" width="81.140625" style="227" customWidth="1"/>
    <col min="3" max="3" width="2.7109375" style="228" customWidth="1"/>
    <col min="4" max="4" width="3.28515625" style="228" bestFit="1" customWidth="1"/>
    <col min="5" max="5" width="2.7109375" style="228" customWidth="1"/>
    <col min="6" max="6" width="7" style="229" customWidth="1"/>
    <col min="7" max="7" width="2.28515625" style="227" customWidth="1"/>
    <col min="8" max="9" width="11.42578125" style="230"/>
    <col min="10" max="10" width="11.42578125" style="231"/>
    <col min="11" max="16384" width="11.42578125" style="227"/>
  </cols>
  <sheetData>
    <row r="1" spans="1:10" ht="60" customHeight="1"/>
    <row r="2" spans="1:10" ht="16.5">
      <c r="A2" s="382" t="s">
        <v>117</v>
      </c>
      <c r="B2" s="383"/>
      <c r="C2" s="383"/>
      <c r="D2" s="383"/>
      <c r="E2" s="383"/>
      <c r="F2" s="383"/>
    </row>
    <row r="3" spans="1:10">
      <c r="A3" s="384" t="s">
        <v>118</v>
      </c>
      <c r="B3" s="384"/>
      <c r="C3" s="384"/>
      <c r="D3" s="384"/>
      <c r="E3" s="384"/>
      <c r="F3" s="384"/>
    </row>
    <row r="4" spans="1:10" ht="60" customHeight="1" thickBot="1">
      <c r="H4" s="232"/>
      <c r="I4" s="232"/>
    </row>
    <row r="5" spans="1:10" ht="18" customHeight="1" thickBot="1">
      <c r="A5" s="385" t="s">
        <v>0</v>
      </c>
      <c r="B5" s="386"/>
      <c r="C5" s="386"/>
      <c r="D5" s="386"/>
      <c r="E5" s="386"/>
      <c r="F5" s="387"/>
      <c r="H5" s="233" t="s">
        <v>1</v>
      </c>
      <c r="I5" s="234" t="s">
        <v>2</v>
      </c>
      <c r="J5" s="235" t="s">
        <v>3</v>
      </c>
    </row>
    <row r="6" spans="1:10" s="239" customFormat="1" ht="12" customHeight="1">
      <c r="A6" s="236" t="s">
        <v>4</v>
      </c>
      <c r="B6" s="237" t="s">
        <v>5</v>
      </c>
      <c r="C6" s="388" t="s">
        <v>6</v>
      </c>
      <c r="D6" s="388"/>
      <c r="E6" s="388"/>
      <c r="F6" s="238" t="s">
        <v>7</v>
      </c>
      <c r="H6" s="240"/>
      <c r="I6" s="240"/>
      <c r="J6" s="241"/>
    </row>
    <row r="7" spans="1:10" s="248" customFormat="1" ht="13.5" customHeight="1">
      <c r="A7" s="242" t="s">
        <v>8</v>
      </c>
      <c r="B7" s="243" t="s">
        <v>9</v>
      </c>
      <c r="C7" s="244">
        <v>1</v>
      </c>
      <c r="D7" s="245">
        <v>1</v>
      </c>
      <c r="E7" s="246">
        <v>1</v>
      </c>
      <c r="F7" s="247">
        <f>SUM(C7,D7,E7)/3</f>
        <v>1</v>
      </c>
      <c r="H7" s="230"/>
      <c r="I7" s="230"/>
      <c r="J7" s="249"/>
    </row>
    <row r="8" spans="1:10" s="255" customFormat="1" ht="12" customHeight="1">
      <c r="A8" s="250"/>
      <c r="B8" s="251" t="s">
        <v>10</v>
      </c>
      <c r="C8" s="252"/>
      <c r="D8" s="253"/>
      <c r="E8" s="254"/>
      <c r="F8" s="247"/>
      <c r="H8" s="256"/>
      <c r="I8" s="256"/>
      <c r="J8" s="257"/>
    </row>
    <row r="9" spans="1:10" s="232" customFormat="1" ht="13.5" customHeight="1">
      <c r="A9" s="242" t="s">
        <v>14</v>
      </c>
      <c r="B9" s="243" t="s">
        <v>15</v>
      </c>
      <c r="C9" s="244">
        <v>2</v>
      </c>
      <c r="D9" s="245">
        <v>2</v>
      </c>
      <c r="E9" s="246">
        <v>2</v>
      </c>
      <c r="F9" s="247">
        <f>SUM(C9,D9,E9)/3</f>
        <v>2</v>
      </c>
      <c r="H9" s="268"/>
      <c r="I9" s="268"/>
      <c r="J9" s="256"/>
    </row>
    <row r="10" spans="1:10" s="255" customFormat="1" ht="12" customHeight="1">
      <c r="A10" s="250"/>
      <c r="B10" s="251" t="s">
        <v>274</v>
      </c>
      <c r="C10" s="252"/>
      <c r="D10" s="253"/>
      <c r="E10" s="254"/>
      <c r="F10" s="247"/>
      <c r="H10" s="267"/>
      <c r="I10" s="267"/>
      <c r="J10" s="257"/>
    </row>
    <row r="11" spans="1:10" s="232" customFormat="1" ht="13.5" customHeight="1">
      <c r="A11" s="242" t="s">
        <v>32</v>
      </c>
      <c r="B11" s="243" t="s">
        <v>33</v>
      </c>
      <c r="C11" s="244">
        <v>2</v>
      </c>
      <c r="D11" s="245">
        <v>1</v>
      </c>
      <c r="E11" s="246">
        <v>3</v>
      </c>
      <c r="F11" s="306">
        <f>SUM(C11,D11,E11)/3</f>
        <v>2</v>
      </c>
      <c r="H11" s="309"/>
      <c r="I11" s="309"/>
      <c r="J11" s="256"/>
    </row>
    <row r="12" spans="1:10" s="239" customFormat="1" ht="12" customHeight="1">
      <c r="A12" s="250"/>
      <c r="B12" s="251" t="s">
        <v>34</v>
      </c>
      <c r="C12" s="252"/>
      <c r="D12" s="253"/>
      <c r="E12" s="254"/>
      <c r="F12" s="306"/>
      <c r="H12" s="310"/>
      <c r="I12" s="310"/>
      <c r="J12" s="241"/>
    </row>
    <row r="13" spans="1:10" s="274" customFormat="1" ht="7.5" customHeight="1">
      <c r="A13" s="269"/>
      <c r="B13" s="270"/>
      <c r="C13" s="271"/>
      <c r="D13" s="265"/>
      <c r="E13" s="272"/>
      <c r="F13" s="273"/>
      <c r="H13" s="266"/>
      <c r="I13" s="266"/>
      <c r="J13" s="275"/>
    </row>
    <row r="14" spans="1:10" s="232" customFormat="1" ht="13.5" customHeight="1">
      <c r="A14" s="276" t="s">
        <v>59</v>
      </c>
      <c r="B14" s="277" t="s">
        <v>275</v>
      </c>
      <c r="C14" s="278">
        <v>3</v>
      </c>
      <c r="D14" s="279">
        <v>2</v>
      </c>
      <c r="E14" s="280">
        <v>3</v>
      </c>
      <c r="F14" s="281">
        <f>SUM(C14,D14,E14)/3</f>
        <v>2.6666666666666665</v>
      </c>
      <c r="H14" s="282"/>
      <c r="I14" s="282"/>
      <c r="J14" s="256"/>
    </row>
    <row r="15" spans="1:10" s="232" customFormat="1" ht="12" customHeight="1">
      <c r="A15" s="242"/>
      <c r="B15" s="283" t="s">
        <v>70</v>
      </c>
      <c r="C15" s="244"/>
      <c r="D15" s="245"/>
      <c r="E15" s="246"/>
      <c r="F15" s="247"/>
      <c r="H15" s="267"/>
      <c r="I15" s="267"/>
      <c r="J15" s="256"/>
    </row>
    <row r="16" spans="1:10" s="232" customFormat="1" ht="13.5" customHeight="1">
      <c r="A16" s="284" t="s">
        <v>61</v>
      </c>
      <c r="B16" s="285" t="s">
        <v>62</v>
      </c>
      <c r="C16" s="286">
        <v>2</v>
      </c>
      <c r="D16" s="287">
        <v>2</v>
      </c>
      <c r="E16" s="288">
        <v>2</v>
      </c>
      <c r="F16" s="289">
        <f>SUM(C16,D16,E16)/3</f>
        <v>2</v>
      </c>
      <c r="H16" s="248"/>
      <c r="I16" s="248"/>
      <c r="J16" s="256"/>
    </row>
    <row r="17" spans="1:13" s="255" customFormat="1" ht="21.75" customHeight="1">
      <c r="A17" s="250"/>
      <c r="B17" s="251" t="s">
        <v>71</v>
      </c>
      <c r="C17" s="290"/>
      <c r="D17" s="291"/>
      <c r="E17" s="292"/>
      <c r="F17" s="247"/>
      <c r="H17" s="267"/>
      <c r="I17" s="267"/>
      <c r="J17" s="257"/>
    </row>
    <row r="18" spans="1:13" s="232" customFormat="1" ht="13.5" customHeight="1">
      <c r="A18" s="284" t="s">
        <v>63</v>
      </c>
      <c r="B18" s="285" t="s">
        <v>277</v>
      </c>
      <c r="C18" s="286">
        <v>3</v>
      </c>
      <c r="D18" s="287">
        <v>2</v>
      </c>
      <c r="E18" s="288">
        <v>3</v>
      </c>
      <c r="F18" s="289">
        <f>SUM(C18,D18,E18)/3</f>
        <v>2.6666666666666665</v>
      </c>
      <c r="H18" s="268"/>
      <c r="I18" s="268"/>
      <c r="J18" s="256"/>
    </row>
    <row r="19" spans="1:13" s="255" customFormat="1" ht="12" customHeight="1">
      <c r="A19" s="250"/>
      <c r="B19" s="251" t="s">
        <v>72</v>
      </c>
      <c r="C19" s="252"/>
      <c r="D19" s="253"/>
      <c r="E19" s="254"/>
      <c r="F19" s="247"/>
      <c r="H19" s="267"/>
      <c r="I19" s="267"/>
      <c r="J19" s="257"/>
    </row>
    <row r="20" spans="1:13" s="255" customFormat="1" ht="12" customHeight="1" thickBot="1">
      <c r="A20" s="293"/>
      <c r="B20" s="294"/>
      <c r="C20" s="389">
        <f>SUM(C7:D19)</f>
        <v>23</v>
      </c>
      <c r="D20" s="389"/>
      <c r="E20" s="389"/>
      <c r="F20" s="295" t="s">
        <v>17</v>
      </c>
      <c r="H20" s="296">
        <f>SUM(C7:D10)</f>
        <v>6</v>
      </c>
      <c r="I20" s="297">
        <f>SUM(C14:D19)</f>
        <v>14</v>
      </c>
      <c r="J20" s="298">
        <f>SUM(F14:F19)</f>
        <v>7.3333333333333321</v>
      </c>
    </row>
    <row r="21" spans="1:13" ht="16.5" hidden="1" thickBot="1">
      <c r="A21" s="299"/>
      <c r="B21" s="300"/>
      <c r="C21" s="301"/>
      <c r="D21" s="301"/>
      <c r="E21" s="302" t="s">
        <v>18</v>
      </c>
      <c r="F21" s="303">
        <f>SUM(F7:F19)</f>
        <v>12.333333333333332</v>
      </c>
      <c r="H21" s="304"/>
      <c r="I21" s="304"/>
    </row>
    <row r="22" spans="1:13" ht="30" customHeight="1" thickBot="1">
      <c r="H22" s="232"/>
      <c r="I22" s="232"/>
    </row>
    <row r="23" spans="1:13" ht="18" customHeight="1" thickBot="1">
      <c r="A23" s="379" t="s">
        <v>19</v>
      </c>
      <c r="B23" s="380"/>
      <c r="C23" s="380"/>
      <c r="D23" s="380"/>
      <c r="E23" s="380"/>
      <c r="F23" s="381"/>
      <c r="H23" s="227"/>
      <c r="I23" s="227"/>
    </row>
    <row r="24" spans="1:13" s="239" customFormat="1" ht="12" customHeight="1">
      <c r="A24" s="236" t="s">
        <v>4</v>
      </c>
      <c r="B24" s="237" t="s">
        <v>5</v>
      </c>
      <c r="C24" s="388" t="s">
        <v>6</v>
      </c>
      <c r="D24" s="388"/>
      <c r="E24" s="388"/>
      <c r="F24" s="238" t="s">
        <v>7</v>
      </c>
      <c r="H24" s="305"/>
      <c r="I24" s="305"/>
      <c r="J24" s="241"/>
    </row>
    <row r="25" spans="1:13" s="264" customFormat="1" ht="13.5" customHeight="1">
      <c r="A25" s="258" t="s">
        <v>11</v>
      </c>
      <c r="B25" s="259" t="s">
        <v>12</v>
      </c>
      <c r="C25" s="260">
        <v>3</v>
      </c>
      <c r="D25" s="261">
        <v>1</v>
      </c>
      <c r="E25" s="262">
        <v>3</v>
      </c>
      <c r="F25" s="263">
        <f>SUM(C25,D25,E25)/3</f>
        <v>2.3333333333333335</v>
      </c>
      <c r="H25" s="265"/>
      <c r="I25" s="265"/>
      <c r="J25" s="266"/>
    </row>
    <row r="26" spans="1:13" s="255" customFormat="1" ht="12" customHeight="1">
      <c r="A26" s="250"/>
      <c r="B26" s="251" t="s">
        <v>13</v>
      </c>
      <c r="C26" s="252"/>
      <c r="D26" s="253"/>
      <c r="E26" s="254"/>
      <c r="F26" s="247"/>
      <c r="H26" s="267"/>
      <c r="I26" s="267"/>
      <c r="J26" s="257"/>
    </row>
    <row r="27" spans="1:13" s="232" customFormat="1" ht="13.5" customHeight="1">
      <c r="A27" s="242" t="s">
        <v>25</v>
      </c>
      <c r="B27" s="243" t="s">
        <v>26</v>
      </c>
      <c r="C27" s="244">
        <v>2</v>
      </c>
      <c r="D27" s="245">
        <v>2</v>
      </c>
      <c r="E27" s="246">
        <v>3</v>
      </c>
      <c r="F27" s="306">
        <f>SUM(C27,D27,E27)/3</f>
        <v>2.3333333333333335</v>
      </c>
      <c r="H27" s="308"/>
      <c r="I27" s="308"/>
      <c r="J27" s="256"/>
    </row>
    <row r="28" spans="1:13" s="255" customFormat="1" ht="12" customHeight="1">
      <c r="A28" s="250"/>
      <c r="B28" s="251" t="s">
        <v>262</v>
      </c>
      <c r="C28" s="252"/>
      <c r="D28" s="253"/>
      <c r="E28" s="254"/>
      <c r="F28" s="306"/>
      <c r="H28" s="305"/>
      <c r="I28" s="305"/>
      <c r="J28" s="257"/>
    </row>
    <row r="29" spans="1:13" s="351" customFormat="1" ht="13.5" customHeight="1">
      <c r="A29" s="350" t="s">
        <v>42</v>
      </c>
      <c r="B29" s="340" t="s">
        <v>43</v>
      </c>
      <c r="C29" s="341">
        <v>2</v>
      </c>
      <c r="D29" s="342">
        <v>1</v>
      </c>
      <c r="E29" s="343">
        <v>3</v>
      </c>
      <c r="F29" s="344">
        <f>SUM(C29,D29,E29)/3</f>
        <v>2</v>
      </c>
      <c r="J29" s="256"/>
      <c r="K29" s="351">
        <f>1270/37</f>
        <v>34.324324324324323</v>
      </c>
      <c r="M29" s="351">
        <f>2022-1985</f>
        <v>37</v>
      </c>
    </row>
    <row r="30" spans="1:13" s="310" customFormat="1" ht="12" customHeight="1">
      <c r="A30" s="335"/>
      <c r="B30" s="352" t="s">
        <v>268</v>
      </c>
      <c r="C30" s="336"/>
      <c r="D30" s="305"/>
      <c r="E30" s="337"/>
      <c r="F30" s="345"/>
      <c r="H30" s="240"/>
      <c r="I30" s="240"/>
      <c r="J30" s="322"/>
    </row>
    <row r="31" spans="1:13" s="274" customFormat="1" ht="6.6" customHeight="1">
      <c r="A31" s="269"/>
      <c r="B31" s="270"/>
      <c r="C31" s="271"/>
      <c r="D31" s="265"/>
      <c r="E31" s="272"/>
      <c r="F31" s="311"/>
      <c r="H31" s="266"/>
      <c r="I31" s="266"/>
      <c r="J31" s="275"/>
    </row>
    <row r="32" spans="1:13" s="274" customFormat="1" ht="13.15" customHeight="1">
      <c r="A32" s="312" t="s">
        <v>77</v>
      </c>
      <c r="B32" s="313" t="s">
        <v>276</v>
      </c>
      <c r="C32" s="314">
        <v>2</v>
      </c>
      <c r="D32" s="315">
        <v>2</v>
      </c>
      <c r="E32" s="316">
        <v>2</v>
      </c>
      <c r="F32" s="317">
        <f>SUM(C32,D32,E32)/3</f>
        <v>2</v>
      </c>
      <c r="H32" s="265"/>
      <c r="I32" s="265"/>
      <c r="J32" s="275"/>
    </row>
    <row r="33" spans="1:10" s="310" customFormat="1" ht="12" customHeight="1">
      <c r="A33" s="318"/>
      <c r="B33" s="283" t="s">
        <v>79</v>
      </c>
      <c r="C33" s="319"/>
      <c r="E33" s="320"/>
      <c r="F33" s="321"/>
      <c r="H33" s="256"/>
      <c r="I33" s="256"/>
      <c r="J33" s="322"/>
    </row>
    <row r="34" spans="1:10" s="274" customFormat="1" ht="13.15" customHeight="1">
      <c r="A34" s="312" t="s">
        <v>64</v>
      </c>
      <c r="B34" s="313" t="s">
        <v>278</v>
      </c>
      <c r="C34" s="314">
        <v>2</v>
      </c>
      <c r="D34" s="315">
        <v>2</v>
      </c>
      <c r="E34" s="316">
        <v>2</v>
      </c>
      <c r="F34" s="317">
        <f>SUM(C34,D34,E34)/3</f>
        <v>2</v>
      </c>
      <c r="H34" s="265"/>
      <c r="I34" s="265"/>
      <c r="J34" s="275"/>
    </row>
    <row r="35" spans="1:10" s="325" customFormat="1" ht="12" customHeight="1">
      <c r="A35" s="323"/>
      <c r="B35" s="255" t="s">
        <v>127</v>
      </c>
      <c r="C35" s="324"/>
      <c r="E35" s="326"/>
      <c r="F35" s="327"/>
      <c r="H35" s="256"/>
      <c r="I35" s="256"/>
      <c r="J35" s="328"/>
    </row>
    <row r="36" spans="1:10" s="310" customFormat="1" ht="12" customHeight="1">
      <c r="A36" s="318"/>
      <c r="B36" s="283" t="s">
        <v>80</v>
      </c>
      <c r="C36" s="319"/>
      <c r="E36" s="320"/>
      <c r="F36" s="321"/>
      <c r="H36" s="256"/>
      <c r="I36" s="256"/>
      <c r="J36" s="322"/>
    </row>
    <row r="37" spans="1:10" s="309" customFormat="1" ht="13.5" customHeight="1">
      <c r="A37" s="329" t="s">
        <v>68</v>
      </c>
      <c r="B37" s="330" t="s">
        <v>279</v>
      </c>
      <c r="C37" s="331">
        <v>3</v>
      </c>
      <c r="D37" s="332">
        <v>1</v>
      </c>
      <c r="E37" s="333">
        <v>2</v>
      </c>
      <c r="F37" s="334">
        <f>SUM(C37,D37,E37)/3</f>
        <v>2</v>
      </c>
      <c r="H37" s="265"/>
      <c r="I37" s="265"/>
      <c r="J37" s="266"/>
    </row>
    <row r="38" spans="1:10" s="310" customFormat="1" ht="12" customHeight="1">
      <c r="A38" s="318"/>
      <c r="B38" s="255" t="s">
        <v>67</v>
      </c>
      <c r="C38" s="319"/>
      <c r="E38" s="320"/>
      <c r="F38" s="321"/>
      <c r="H38" s="305"/>
      <c r="I38" s="305"/>
      <c r="J38" s="322"/>
    </row>
    <row r="39" spans="1:10" s="310" customFormat="1" ht="12" customHeight="1">
      <c r="A39" s="318"/>
      <c r="B39" s="283" t="s">
        <v>73</v>
      </c>
      <c r="C39" s="319"/>
      <c r="E39" s="320"/>
      <c r="F39" s="321"/>
      <c r="H39" s="256"/>
      <c r="I39" s="256"/>
      <c r="J39" s="322"/>
    </row>
    <row r="40" spans="1:10" s="309" customFormat="1" ht="13.5" customHeight="1">
      <c r="A40" s="329" t="s">
        <v>74</v>
      </c>
      <c r="B40" s="330" t="s">
        <v>280</v>
      </c>
      <c r="C40" s="331">
        <v>3</v>
      </c>
      <c r="D40" s="332">
        <v>2</v>
      </c>
      <c r="E40" s="333">
        <v>3</v>
      </c>
      <c r="F40" s="334">
        <f>SUM(C40,D40,E40)/3</f>
        <v>2.6666666666666665</v>
      </c>
      <c r="H40" s="265"/>
      <c r="I40" s="265"/>
      <c r="J40" s="266"/>
    </row>
    <row r="41" spans="1:10" s="310" customFormat="1" ht="12" customHeight="1">
      <c r="A41" s="318"/>
      <c r="B41" s="255" t="s">
        <v>76</v>
      </c>
      <c r="C41" s="319"/>
      <c r="E41" s="320"/>
      <c r="F41" s="321"/>
      <c r="H41" s="305"/>
      <c r="I41" s="305"/>
      <c r="J41" s="322"/>
    </row>
    <row r="42" spans="1:10" s="310" customFormat="1" ht="21" customHeight="1">
      <c r="A42" s="335"/>
      <c r="B42" s="310" t="s">
        <v>81</v>
      </c>
      <c r="C42" s="336"/>
      <c r="D42" s="305"/>
      <c r="E42" s="337"/>
      <c r="F42" s="338"/>
      <c r="H42" s="256"/>
      <c r="I42" s="256"/>
      <c r="J42" s="322"/>
    </row>
    <row r="43" spans="1:10" s="255" customFormat="1" ht="12" customHeight="1" thickBot="1">
      <c r="A43" s="293"/>
      <c r="B43" s="294"/>
      <c r="C43" s="389">
        <f>SUM(C25:D42)</f>
        <v>28</v>
      </c>
      <c r="D43" s="389"/>
      <c r="E43" s="389"/>
      <c r="F43" s="295" t="s">
        <v>17</v>
      </c>
      <c r="H43" s="296">
        <f>SUM(C27:D31)</f>
        <v>7</v>
      </c>
      <c r="I43" s="297">
        <f>SUM(C32:D42)</f>
        <v>17</v>
      </c>
      <c r="J43" s="298">
        <f>SUM(F32:F42)</f>
        <v>8.6666666666666661</v>
      </c>
    </row>
    <row r="44" spans="1:10" ht="16.5" hidden="1" thickBot="1">
      <c r="A44" s="299"/>
      <c r="B44" s="300"/>
      <c r="C44" s="301"/>
      <c r="D44" s="301"/>
      <c r="E44" s="302" t="s">
        <v>18</v>
      </c>
      <c r="F44" s="303">
        <f>SUM(F27:F42)</f>
        <v>13</v>
      </c>
    </row>
    <row r="45" spans="1:10" ht="60" customHeight="1" thickBot="1">
      <c r="H45" s="232"/>
      <c r="I45" s="232"/>
    </row>
    <row r="46" spans="1:10" ht="18" customHeight="1" thickBot="1">
      <c r="A46" s="385" t="s">
        <v>29</v>
      </c>
      <c r="B46" s="386"/>
      <c r="C46" s="386"/>
      <c r="D46" s="386"/>
      <c r="E46" s="386"/>
      <c r="F46" s="387"/>
    </row>
    <row r="47" spans="1:10" s="239" customFormat="1" ht="12" customHeight="1">
      <c r="A47" s="236" t="s">
        <v>4</v>
      </c>
      <c r="B47" s="237" t="s">
        <v>5</v>
      </c>
      <c r="C47" s="388" t="s">
        <v>6</v>
      </c>
      <c r="D47" s="388"/>
      <c r="E47" s="388"/>
      <c r="F47" s="238" t="s">
        <v>7</v>
      </c>
      <c r="H47" s="305"/>
      <c r="I47" s="305"/>
      <c r="J47" s="241"/>
    </row>
    <row r="48" spans="1:10" s="232" customFormat="1" ht="13.5" customHeight="1">
      <c r="A48" s="242" t="s">
        <v>20</v>
      </c>
      <c r="B48" s="243" t="s">
        <v>21</v>
      </c>
      <c r="C48" s="244">
        <v>0</v>
      </c>
      <c r="D48" s="245">
        <v>2</v>
      </c>
      <c r="E48" s="246">
        <v>1</v>
      </c>
      <c r="F48" s="247">
        <f>SUM(C48,D48,E48)/3</f>
        <v>1</v>
      </c>
      <c r="H48" s="248"/>
      <c r="I48" s="248"/>
      <c r="J48" s="256"/>
    </row>
    <row r="49" spans="1:10" s="255" customFormat="1" ht="12" customHeight="1">
      <c r="A49" s="250"/>
      <c r="B49" s="251" t="s">
        <v>22</v>
      </c>
      <c r="C49" s="252"/>
      <c r="D49" s="253"/>
      <c r="E49" s="254"/>
      <c r="F49" s="247"/>
      <c r="H49" s="232"/>
      <c r="I49" s="232"/>
      <c r="J49" s="257"/>
    </row>
    <row r="50" spans="1:10" s="232" customFormat="1" ht="13.15" customHeight="1">
      <c r="A50" s="242" t="s">
        <v>23</v>
      </c>
      <c r="B50" s="243" t="s">
        <v>24</v>
      </c>
      <c r="C50" s="244">
        <v>3</v>
      </c>
      <c r="D50" s="245">
        <v>0</v>
      </c>
      <c r="E50" s="246">
        <v>3</v>
      </c>
      <c r="F50" s="306">
        <f>SUM(C50,D50,E50)/3</f>
        <v>2</v>
      </c>
      <c r="H50" s="227"/>
      <c r="I50" s="227"/>
      <c r="J50" s="256"/>
    </row>
    <row r="51" spans="1:10" s="255" customFormat="1" ht="12" customHeight="1">
      <c r="A51" s="307"/>
      <c r="B51" s="251" t="s">
        <v>261</v>
      </c>
      <c r="C51" s="252"/>
      <c r="D51" s="253"/>
      <c r="E51" s="254"/>
      <c r="F51" s="306"/>
      <c r="H51" s="232"/>
      <c r="I51" s="232"/>
      <c r="J51" s="257"/>
    </row>
    <row r="52" spans="1:10" s="309" customFormat="1" ht="13.5" customHeight="1">
      <c r="A52" s="339" t="s">
        <v>30</v>
      </c>
      <c r="B52" s="340" t="s">
        <v>31</v>
      </c>
      <c r="C52" s="341">
        <v>3</v>
      </c>
      <c r="D52" s="342">
        <v>1</v>
      </c>
      <c r="E52" s="343">
        <v>3</v>
      </c>
      <c r="F52" s="344">
        <f>SUM(C52,D52,E52)/3</f>
        <v>2.3333333333333335</v>
      </c>
      <c r="H52" s="230"/>
      <c r="I52" s="230"/>
      <c r="J52" s="266"/>
    </row>
    <row r="53" spans="1:10" s="255" customFormat="1" ht="12" customHeight="1">
      <c r="A53" s="250"/>
      <c r="B53" s="251" t="s">
        <v>264</v>
      </c>
      <c r="C53" s="252"/>
      <c r="D53" s="253"/>
      <c r="E53" s="254"/>
      <c r="F53" s="247"/>
      <c r="H53" s="240"/>
      <c r="I53" s="240"/>
      <c r="J53" s="257"/>
    </row>
    <row r="54" spans="1:10" s="309" customFormat="1" ht="13.5" customHeight="1">
      <c r="A54" s="339" t="s">
        <v>27</v>
      </c>
      <c r="B54" s="340" t="s">
        <v>28</v>
      </c>
      <c r="C54" s="341">
        <v>1</v>
      </c>
      <c r="D54" s="342">
        <v>2</v>
      </c>
      <c r="E54" s="343">
        <v>3</v>
      </c>
      <c r="F54" s="344">
        <f>SUM(C54,D54,E54)/3</f>
        <v>2</v>
      </c>
      <c r="H54" s="265"/>
      <c r="I54" s="265"/>
      <c r="J54" s="266"/>
    </row>
    <row r="55" spans="1:10" s="274" customFormat="1" ht="6.6" customHeight="1">
      <c r="A55" s="269"/>
      <c r="B55" s="270"/>
      <c r="C55" s="271"/>
      <c r="D55" s="265"/>
      <c r="E55" s="272"/>
      <c r="F55" s="273"/>
      <c r="H55" s="266"/>
      <c r="I55" s="266"/>
      <c r="J55" s="275"/>
    </row>
    <row r="56" spans="1:10" s="232" customFormat="1" ht="13.15" customHeight="1">
      <c r="A56" s="276" t="s">
        <v>86</v>
      </c>
      <c r="B56" s="277" t="s">
        <v>281</v>
      </c>
      <c r="C56" s="278">
        <v>2</v>
      </c>
      <c r="D56" s="279">
        <v>1</v>
      </c>
      <c r="E56" s="280">
        <v>2</v>
      </c>
      <c r="F56" s="281">
        <f>SUM(C56,D56,E56)/3</f>
        <v>1.6666666666666667</v>
      </c>
      <c r="H56" s="309"/>
      <c r="I56" s="309"/>
      <c r="J56" s="256"/>
    </row>
    <row r="57" spans="1:10" s="310" customFormat="1" ht="12" customHeight="1">
      <c r="A57" s="335"/>
      <c r="B57" s="310" t="s">
        <v>88</v>
      </c>
      <c r="C57" s="336"/>
      <c r="D57" s="305"/>
      <c r="E57" s="337"/>
      <c r="F57" s="345"/>
      <c r="J57" s="322"/>
    </row>
    <row r="58" spans="1:10" s="309" customFormat="1" ht="13.5" customHeight="1">
      <c r="A58" s="284" t="s">
        <v>89</v>
      </c>
      <c r="B58" s="285" t="s">
        <v>282</v>
      </c>
      <c r="C58" s="286">
        <v>3</v>
      </c>
      <c r="D58" s="287">
        <v>2</v>
      </c>
      <c r="E58" s="288">
        <v>3</v>
      </c>
      <c r="F58" s="289">
        <f>SUM(C58,D58,E58)/3</f>
        <v>2.6666666666666665</v>
      </c>
      <c r="H58" s="266"/>
      <c r="I58" s="266"/>
      <c r="J58" s="266"/>
    </row>
    <row r="59" spans="1:10" s="310" customFormat="1" ht="12" customHeight="1">
      <c r="A59" s="335"/>
      <c r="B59" s="325" t="s">
        <v>91</v>
      </c>
      <c r="C59" s="336"/>
      <c r="D59" s="305"/>
      <c r="E59" s="337"/>
      <c r="F59" s="338"/>
      <c r="H59" s="305"/>
      <c r="I59" s="305"/>
      <c r="J59" s="322"/>
    </row>
    <row r="60" spans="1:10" s="310" customFormat="1" ht="21" customHeight="1">
      <c r="A60" s="335"/>
      <c r="B60" s="310" t="s">
        <v>92</v>
      </c>
      <c r="C60" s="336"/>
      <c r="D60" s="305"/>
      <c r="E60" s="337"/>
      <c r="F60" s="345"/>
      <c r="H60" s="305"/>
      <c r="I60" s="305"/>
      <c r="J60" s="322"/>
    </row>
    <row r="61" spans="1:10" s="232" customFormat="1" ht="13.15" customHeight="1">
      <c r="A61" s="284" t="s">
        <v>83</v>
      </c>
      <c r="B61" s="285" t="s">
        <v>283</v>
      </c>
      <c r="C61" s="286">
        <v>1</v>
      </c>
      <c r="D61" s="287">
        <v>2</v>
      </c>
      <c r="E61" s="288">
        <v>3</v>
      </c>
      <c r="F61" s="289">
        <f>SUM(C61,D61,E61)/3</f>
        <v>2</v>
      </c>
      <c r="H61" s="309"/>
      <c r="I61" s="309"/>
      <c r="J61" s="256"/>
    </row>
    <row r="62" spans="1:10" s="310" customFormat="1" ht="21" customHeight="1">
      <c r="A62" s="335"/>
      <c r="B62" s="310" t="s">
        <v>85</v>
      </c>
      <c r="C62" s="336"/>
      <c r="D62" s="305"/>
      <c r="E62" s="337"/>
      <c r="F62" s="345"/>
      <c r="J62" s="322"/>
    </row>
    <row r="63" spans="1:10" s="309" customFormat="1" ht="13.5" customHeight="1">
      <c r="A63" s="390" t="s">
        <v>265</v>
      </c>
      <c r="B63" s="391"/>
      <c r="C63" s="346"/>
      <c r="D63" s="347"/>
      <c r="E63" s="348"/>
      <c r="F63" s="349"/>
      <c r="H63" s="266"/>
      <c r="I63" s="266"/>
      <c r="J63" s="266"/>
    </row>
    <row r="64" spans="1:10" s="309" customFormat="1" ht="13.5" customHeight="1">
      <c r="A64" s="284" t="s">
        <v>93</v>
      </c>
      <c r="B64" s="285" t="s">
        <v>94</v>
      </c>
      <c r="C64" s="286">
        <v>2</v>
      </c>
      <c r="D64" s="287">
        <v>2</v>
      </c>
      <c r="E64" s="288">
        <v>2</v>
      </c>
      <c r="F64" s="289">
        <f>SUM(C64,D64,E64)/3</f>
        <v>2</v>
      </c>
      <c r="H64" s="266"/>
      <c r="I64" s="266"/>
      <c r="J64" s="266"/>
    </row>
    <row r="65" spans="1:10" s="310" customFormat="1" ht="12" customHeight="1">
      <c r="A65" s="335"/>
      <c r="B65" s="325" t="s">
        <v>67</v>
      </c>
      <c r="C65" s="336"/>
      <c r="D65" s="305"/>
      <c r="E65" s="337"/>
      <c r="F65" s="338"/>
      <c r="H65" s="305"/>
      <c r="I65" s="305"/>
      <c r="J65" s="322"/>
    </row>
    <row r="66" spans="1:10" s="310" customFormat="1" ht="12" customHeight="1">
      <c r="A66" s="335"/>
      <c r="B66" s="310" t="s">
        <v>95</v>
      </c>
      <c r="C66" s="336"/>
      <c r="D66" s="305"/>
      <c r="E66" s="337"/>
      <c r="F66" s="345"/>
      <c r="H66" s="305"/>
      <c r="I66" s="305"/>
      <c r="J66" s="322"/>
    </row>
    <row r="67" spans="1:10" s="309" customFormat="1" ht="13.5" customHeight="1">
      <c r="A67" s="284" t="s">
        <v>97</v>
      </c>
      <c r="B67" s="285" t="s">
        <v>98</v>
      </c>
      <c r="C67" s="286">
        <v>2</v>
      </c>
      <c r="D67" s="287">
        <v>2</v>
      </c>
      <c r="E67" s="288">
        <v>2</v>
      </c>
      <c r="F67" s="289">
        <f>SUM(C67,D67,E67)/3</f>
        <v>2</v>
      </c>
      <c r="H67" s="266"/>
      <c r="I67" s="266"/>
      <c r="J67" s="266"/>
    </row>
    <row r="68" spans="1:10" s="310" customFormat="1" ht="12" customHeight="1">
      <c r="A68" s="335"/>
      <c r="B68" s="325" t="s">
        <v>76</v>
      </c>
      <c r="C68" s="336"/>
      <c r="D68" s="305"/>
      <c r="E68" s="337"/>
      <c r="F68" s="338"/>
      <c r="H68" s="305"/>
      <c r="I68" s="305"/>
      <c r="J68" s="322"/>
    </row>
    <row r="69" spans="1:10" s="310" customFormat="1" ht="12" customHeight="1">
      <c r="A69" s="335"/>
      <c r="B69" s="310" t="s">
        <v>96</v>
      </c>
      <c r="C69" s="336"/>
      <c r="D69" s="305"/>
      <c r="E69" s="337"/>
      <c r="F69" s="345"/>
      <c r="H69" s="305"/>
      <c r="I69" s="305"/>
      <c r="J69" s="322"/>
    </row>
    <row r="70" spans="1:10" s="255" customFormat="1" ht="12" customHeight="1" thickBot="1">
      <c r="A70" s="293"/>
      <c r="B70" s="294"/>
      <c r="C70" s="389">
        <f>SUM(C48:D69)-4</f>
        <v>27</v>
      </c>
      <c r="D70" s="389"/>
      <c r="E70" s="389"/>
      <c r="F70" s="295" t="s">
        <v>17</v>
      </c>
      <c r="H70" s="296">
        <f>SUM(C48:D55)</f>
        <v>12</v>
      </c>
      <c r="I70" s="297">
        <f>SUM(C56:D69)-4</f>
        <v>15</v>
      </c>
      <c r="J70" s="298">
        <f>SUM(F56:F69)-2</f>
        <v>8.3333333333333321</v>
      </c>
    </row>
    <row r="71" spans="1:10" ht="16.5" hidden="1" thickBot="1">
      <c r="A71" s="299"/>
      <c r="B71" s="300"/>
      <c r="C71" s="301"/>
      <c r="D71" s="301"/>
      <c r="E71" s="302" t="s">
        <v>18</v>
      </c>
      <c r="F71" s="303">
        <f>SUM(F48:F69)-2</f>
        <v>15.666666666666664</v>
      </c>
      <c r="H71" s="266"/>
      <c r="I71" s="266"/>
    </row>
    <row r="72" spans="1:10" ht="60" customHeight="1" thickBot="1">
      <c r="H72" s="232"/>
      <c r="I72" s="232"/>
    </row>
    <row r="73" spans="1:10" ht="18" customHeight="1" thickBot="1">
      <c r="A73" s="379" t="s">
        <v>35</v>
      </c>
      <c r="B73" s="380"/>
      <c r="C73" s="380"/>
      <c r="D73" s="380"/>
      <c r="E73" s="380"/>
      <c r="F73" s="381"/>
      <c r="H73" s="265"/>
      <c r="I73" s="265"/>
    </row>
    <row r="74" spans="1:10" s="239" customFormat="1" ht="12" customHeight="1">
      <c r="A74" s="236" t="s">
        <v>4</v>
      </c>
      <c r="B74" s="237" t="s">
        <v>5</v>
      </c>
      <c r="C74" s="388" t="s">
        <v>6</v>
      </c>
      <c r="D74" s="388"/>
      <c r="E74" s="388"/>
      <c r="F74" s="238" t="s">
        <v>7</v>
      </c>
      <c r="H74" s="305"/>
      <c r="I74" s="305"/>
      <c r="J74" s="241"/>
    </row>
    <row r="75" spans="1:10" s="351" customFormat="1" ht="13.5" customHeight="1">
      <c r="A75" s="350" t="s">
        <v>36</v>
      </c>
      <c r="B75" s="340" t="s">
        <v>37</v>
      </c>
      <c r="C75" s="341">
        <v>1</v>
      </c>
      <c r="D75" s="342">
        <v>1</v>
      </c>
      <c r="E75" s="343">
        <v>1</v>
      </c>
      <c r="F75" s="344">
        <f>SUM(C75,D75,E75)/3</f>
        <v>1</v>
      </c>
      <c r="H75" s="265"/>
      <c r="I75" s="265"/>
      <c r="J75" s="256"/>
    </row>
    <row r="76" spans="1:10" s="310" customFormat="1" ht="12" customHeight="1">
      <c r="A76" s="335"/>
      <c r="B76" s="352" t="s">
        <v>266</v>
      </c>
      <c r="C76" s="336"/>
      <c r="D76" s="305"/>
      <c r="E76" s="337"/>
      <c r="F76" s="345"/>
      <c r="H76" s="256"/>
      <c r="I76" s="256"/>
      <c r="J76" s="322"/>
    </row>
    <row r="77" spans="1:10" s="309" customFormat="1" ht="13.5" customHeight="1">
      <c r="A77" s="339" t="s">
        <v>38</v>
      </c>
      <c r="B77" s="340" t="s">
        <v>39</v>
      </c>
      <c r="C77" s="341">
        <v>2</v>
      </c>
      <c r="D77" s="342">
        <v>1</v>
      </c>
      <c r="E77" s="343">
        <v>3</v>
      </c>
      <c r="F77" s="344">
        <f>SUM(C77,D77,E77)/3</f>
        <v>2</v>
      </c>
      <c r="H77" s="274"/>
      <c r="I77" s="274"/>
      <c r="J77" s="266"/>
    </row>
    <row r="78" spans="1:10" s="255" customFormat="1" ht="12" customHeight="1">
      <c r="A78" s="250"/>
      <c r="B78" s="251" t="s">
        <v>263</v>
      </c>
      <c r="C78" s="252"/>
      <c r="D78" s="253"/>
      <c r="E78" s="254"/>
      <c r="F78" s="247"/>
      <c r="H78" s="310"/>
      <c r="I78" s="310"/>
      <c r="J78" s="257"/>
    </row>
    <row r="79" spans="1:10" s="351" customFormat="1" ht="13.5" customHeight="1">
      <c r="A79" s="350" t="s">
        <v>40</v>
      </c>
      <c r="B79" s="340" t="s">
        <v>41</v>
      </c>
      <c r="C79" s="341">
        <v>3</v>
      </c>
      <c r="D79" s="342">
        <v>1</v>
      </c>
      <c r="E79" s="343">
        <v>4</v>
      </c>
      <c r="F79" s="344">
        <f>SUM(C79,D79,E79)/3</f>
        <v>2.6666666666666665</v>
      </c>
      <c r="H79" s="230"/>
      <c r="I79" s="230"/>
      <c r="J79" s="256"/>
    </row>
    <row r="80" spans="1:10" s="310" customFormat="1" ht="12" customHeight="1">
      <c r="A80" s="335"/>
      <c r="B80" s="352" t="s">
        <v>267</v>
      </c>
      <c r="C80" s="336"/>
      <c r="D80" s="305"/>
      <c r="E80" s="337"/>
      <c r="F80" s="345"/>
      <c r="H80" s="257"/>
      <c r="I80" s="257"/>
      <c r="J80" s="322"/>
    </row>
    <row r="81" spans="1:14" s="309" customFormat="1" ht="13.5" customHeight="1">
      <c r="A81" s="339" t="s">
        <v>27</v>
      </c>
      <c r="B81" s="340" t="s">
        <v>28</v>
      </c>
      <c r="C81" s="341">
        <v>1</v>
      </c>
      <c r="D81" s="342">
        <v>2</v>
      </c>
      <c r="E81" s="343">
        <v>3</v>
      </c>
      <c r="F81" s="344">
        <f>SUM(C81,D81,E81)/3</f>
        <v>2</v>
      </c>
      <c r="H81" s="265"/>
      <c r="I81" s="265"/>
      <c r="J81" s="266"/>
      <c r="N81" s="309">
        <f>M29</f>
        <v>37</v>
      </c>
    </row>
    <row r="82" spans="1:14" s="274" customFormat="1" ht="7.5" customHeight="1">
      <c r="A82" s="269"/>
      <c r="B82" s="270"/>
      <c r="C82" s="271"/>
      <c r="D82" s="265"/>
      <c r="E82" s="272"/>
      <c r="F82" s="273"/>
      <c r="H82" s="266"/>
      <c r="I82" s="266"/>
      <c r="J82" s="275"/>
    </row>
    <row r="83" spans="1:14" s="309" customFormat="1" ht="13.5" customHeight="1">
      <c r="A83" s="312" t="s">
        <v>100</v>
      </c>
      <c r="B83" s="313" t="s">
        <v>101</v>
      </c>
      <c r="C83" s="314">
        <v>2</v>
      </c>
      <c r="D83" s="315">
        <v>1</v>
      </c>
      <c r="E83" s="315">
        <v>2</v>
      </c>
      <c r="F83" s="353">
        <f>SUM(C83,D83,E83)/3</f>
        <v>1.6666666666666667</v>
      </c>
      <c r="H83" s="265"/>
      <c r="I83" s="265"/>
      <c r="J83" s="266"/>
    </row>
    <row r="84" spans="1:14" s="310" customFormat="1" ht="21" customHeight="1">
      <c r="A84" s="335"/>
      <c r="B84" s="310" t="s">
        <v>102</v>
      </c>
      <c r="C84" s="336"/>
      <c r="D84" s="305"/>
      <c r="E84" s="337"/>
      <c r="F84" s="338"/>
      <c r="H84" s="305"/>
      <c r="I84" s="305"/>
      <c r="J84" s="322"/>
    </row>
    <row r="85" spans="1:14" s="274" customFormat="1" ht="13.5" customHeight="1">
      <c r="A85" s="329" t="s">
        <v>103</v>
      </c>
      <c r="B85" s="330" t="s">
        <v>104</v>
      </c>
      <c r="C85" s="331">
        <v>2</v>
      </c>
      <c r="D85" s="332">
        <v>2</v>
      </c>
      <c r="E85" s="332">
        <v>2</v>
      </c>
      <c r="F85" s="354">
        <f>SUM(C85,D85,E85)/3</f>
        <v>2</v>
      </c>
      <c r="H85" s="265"/>
      <c r="I85" s="265"/>
      <c r="J85" s="275"/>
      <c r="M85" s="274">
        <v>192</v>
      </c>
    </row>
    <row r="86" spans="1:14" s="310" customFormat="1" ht="12" customHeight="1">
      <c r="A86" s="335"/>
      <c r="B86" s="325" t="s">
        <v>91</v>
      </c>
      <c r="C86" s="336"/>
      <c r="D86" s="305"/>
      <c r="E86" s="337"/>
      <c r="F86" s="338"/>
      <c r="H86" s="305"/>
      <c r="I86" s="305"/>
      <c r="J86" s="322"/>
      <c r="M86" s="310">
        <v>74</v>
      </c>
    </row>
    <row r="87" spans="1:14" s="310" customFormat="1" ht="21" customHeight="1">
      <c r="A87" s="335"/>
      <c r="B87" s="310" t="s">
        <v>128</v>
      </c>
      <c r="C87" s="336"/>
      <c r="D87" s="305"/>
      <c r="E87" s="337"/>
      <c r="F87" s="338"/>
      <c r="H87" s="305"/>
      <c r="I87" s="305"/>
      <c r="J87" s="322"/>
      <c r="M87" s="310">
        <v>521</v>
      </c>
    </row>
    <row r="88" spans="1:14" s="309" customFormat="1" ht="13.5" customHeight="1">
      <c r="A88" s="329" t="s">
        <v>105</v>
      </c>
      <c r="B88" s="330" t="s">
        <v>284</v>
      </c>
      <c r="C88" s="331">
        <v>0</v>
      </c>
      <c r="D88" s="332">
        <v>3</v>
      </c>
      <c r="E88" s="332">
        <v>3</v>
      </c>
      <c r="F88" s="354">
        <f>SUM(C88,D88,E88)/3</f>
        <v>2</v>
      </c>
      <c r="H88" s="265"/>
      <c r="I88" s="265"/>
      <c r="J88" s="266"/>
      <c r="M88" s="309">
        <v>297</v>
      </c>
    </row>
    <row r="89" spans="1:14" s="310" customFormat="1" ht="12" customHeight="1">
      <c r="A89" s="355"/>
      <c r="B89" s="356" t="s">
        <v>107</v>
      </c>
      <c r="C89" s="291"/>
      <c r="D89" s="291"/>
      <c r="E89" s="292"/>
      <c r="F89" s="357"/>
      <c r="H89" s="240"/>
      <c r="I89" s="240"/>
    </row>
    <row r="90" spans="1:14" s="310" customFormat="1" ht="33" customHeight="1">
      <c r="A90" s="355"/>
      <c r="B90" s="358" t="s">
        <v>108</v>
      </c>
      <c r="C90" s="291"/>
      <c r="D90" s="291"/>
      <c r="E90" s="292"/>
      <c r="F90" s="357"/>
      <c r="H90" s="257"/>
      <c r="I90" s="257"/>
    </row>
    <row r="91" spans="1:14" s="310" customFormat="1" ht="12" customHeight="1">
      <c r="A91" s="335"/>
      <c r="B91" s="310" t="s">
        <v>109</v>
      </c>
      <c r="C91" s="336"/>
      <c r="D91" s="305"/>
      <c r="E91" s="337"/>
      <c r="F91" s="338"/>
      <c r="H91" s="305"/>
      <c r="I91" s="305"/>
      <c r="J91" s="322"/>
    </row>
    <row r="92" spans="1:14" s="309" customFormat="1" ht="13.5" customHeight="1">
      <c r="A92" s="390" t="s">
        <v>265</v>
      </c>
      <c r="B92" s="391"/>
      <c r="C92" s="346"/>
      <c r="D92" s="347"/>
      <c r="E92" s="348"/>
      <c r="F92" s="349"/>
      <c r="H92" s="266"/>
      <c r="I92" s="266"/>
      <c r="J92" s="266"/>
    </row>
    <row r="93" spans="1:14" s="309" customFormat="1" ht="13.5" customHeight="1">
      <c r="A93" s="329" t="s">
        <v>110</v>
      </c>
      <c r="B93" s="330" t="s">
        <v>112</v>
      </c>
      <c r="C93" s="331">
        <v>2</v>
      </c>
      <c r="D93" s="332">
        <v>2</v>
      </c>
      <c r="E93" s="332">
        <v>2</v>
      </c>
      <c r="F93" s="354">
        <f>SUM(C93,D93,E93)/3</f>
        <v>2</v>
      </c>
      <c r="H93" s="265"/>
      <c r="I93" s="265"/>
      <c r="J93" s="266"/>
    </row>
    <row r="94" spans="1:14" s="310" customFormat="1" ht="12" customHeight="1">
      <c r="A94" s="335"/>
      <c r="B94" s="325" t="s">
        <v>111</v>
      </c>
      <c r="C94" s="336"/>
      <c r="D94" s="305"/>
      <c r="E94" s="337"/>
      <c r="F94" s="338"/>
      <c r="H94" s="305"/>
      <c r="I94" s="305"/>
      <c r="J94" s="322"/>
    </row>
    <row r="95" spans="1:14" s="310" customFormat="1" ht="12" customHeight="1">
      <c r="A95" s="335"/>
      <c r="B95" s="310" t="s">
        <v>114</v>
      </c>
      <c r="C95" s="336"/>
      <c r="D95" s="305"/>
      <c r="E95" s="337"/>
      <c r="F95" s="345"/>
      <c r="H95" s="305"/>
      <c r="I95" s="305"/>
      <c r="J95" s="322"/>
    </row>
    <row r="96" spans="1:14" s="351" customFormat="1" ht="13.5" customHeight="1">
      <c r="A96" s="329" t="s">
        <v>113</v>
      </c>
      <c r="B96" s="330" t="s">
        <v>123</v>
      </c>
      <c r="C96" s="331">
        <v>2</v>
      </c>
      <c r="D96" s="332">
        <v>2</v>
      </c>
      <c r="E96" s="332">
        <v>2</v>
      </c>
      <c r="F96" s="354">
        <f>SUM(C96,D96,E96)/3</f>
        <v>2</v>
      </c>
      <c r="H96" s="267"/>
      <c r="I96" s="267"/>
      <c r="J96" s="256"/>
    </row>
    <row r="97" spans="1:10" s="310" customFormat="1" ht="12" customHeight="1">
      <c r="A97" s="355"/>
      <c r="B97" s="325" t="s">
        <v>67</v>
      </c>
      <c r="C97" s="290"/>
      <c r="D97" s="291"/>
      <c r="E97" s="292"/>
      <c r="F97" s="357"/>
      <c r="H97" s="305"/>
      <c r="I97" s="305"/>
      <c r="J97" s="322"/>
    </row>
    <row r="98" spans="1:10" s="310" customFormat="1" ht="12" customHeight="1">
      <c r="A98" s="355"/>
      <c r="B98" s="310" t="s">
        <v>96</v>
      </c>
      <c r="C98" s="290"/>
      <c r="D98" s="291"/>
      <c r="E98" s="292"/>
      <c r="F98" s="357"/>
      <c r="H98" s="305"/>
      <c r="I98" s="305"/>
      <c r="J98" s="322"/>
    </row>
    <row r="99" spans="1:10" s="351" customFormat="1" ht="13.5" customHeight="1">
      <c r="A99" s="329" t="s">
        <v>115</v>
      </c>
      <c r="B99" s="330" t="s">
        <v>116</v>
      </c>
      <c r="C99" s="331">
        <v>2</v>
      </c>
      <c r="D99" s="332">
        <v>2</v>
      </c>
      <c r="E99" s="332">
        <v>2</v>
      </c>
      <c r="F99" s="354">
        <f>SUM(C99,D99,E99)/3</f>
        <v>2</v>
      </c>
      <c r="H99" s="267"/>
      <c r="I99" s="267"/>
      <c r="J99" s="256"/>
    </row>
    <row r="100" spans="1:10" s="310" customFormat="1" ht="12" customHeight="1">
      <c r="A100" s="335"/>
      <c r="B100" s="325" t="s">
        <v>91</v>
      </c>
      <c r="C100" s="336"/>
      <c r="D100" s="305"/>
      <c r="E100" s="337"/>
      <c r="F100" s="357"/>
      <c r="H100" s="305"/>
      <c r="I100" s="305"/>
      <c r="J100" s="322"/>
    </row>
    <row r="101" spans="1:10" s="310" customFormat="1" ht="12" customHeight="1">
      <c r="A101" s="335"/>
      <c r="B101" s="283" t="s">
        <v>96</v>
      </c>
      <c r="C101" s="336"/>
      <c r="D101" s="305"/>
      <c r="E101" s="337"/>
      <c r="F101" s="357"/>
      <c r="H101" s="305"/>
      <c r="I101" s="305"/>
      <c r="J101" s="322"/>
    </row>
    <row r="102" spans="1:10" s="255" customFormat="1" ht="12" customHeight="1" thickBot="1">
      <c r="A102" s="293"/>
      <c r="B102" s="294"/>
      <c r="C102" s="389">
        <f>SUM(C75:D101)-8</f>
        <v>26</v>
      </c>
      <c r="D102" s="389"/>
      <c r="E102" s="389"/>
      <c r="F102" s="295" t="s">
        <v>17</v>
      </c>
      <c r="H102" s="296">
        <f>SUM(C75:D82)</f>
        <v>12</v>
      </c>
      <c r="I102" s="297">
        <f>SUM(C83:D101)-8</f>
        <v>14</v>
      </c>
      <c r="J102" s="298">
        <f>SUM(F83:F101)-4</f>
        <v>7.6666666666666679</v>
      </c>
    </row>
    <row r="103" spans="1:10" ht="16.5" hidden="1" thickBot="1">
      <c r="A103" s="299"/>
      <c r="B103" s="300"/>
      <c r="C103" s="301"/>
      <c r="D103" s="301"/>
      <c r="E103" s="302" t="s">
        <v>18</v>
      </c>
      <c r="F103" s="303">
        <f>SUM(F75:F101)-4</f>
        <v>15.333333333333332</v>
      </c>
      <c r="H103" s="265"/>
      <c r="I103" s="265"/>
    </row>
    <row r="104" spans="1:10" ht="30" customHeight="1">
      <c r="H104" s="232"/>
      <c r="I104" s="232"/>
      <c r="J104" s="359"/>
    </row>
    <row r="105" spans="1:10" ht="16.5" thickBot="1">
      <c r="A105" s="392" t="s">
        <v>46</v>
      </c>
      <c r="B105" s="393"/>
      <c r="F105" s="227"/>
    </row>
    <row r="106" spans="1:10">
      <c r="A106" s="360">
        <f>SUM(H6:H104)*15</f>
        <v>555</v>
      </c>
      <c r="B106" s="361" t="s">
        <v>47</v>
      </c>
      <c r="F106" s="227"/>
      <c r="J106" s="362"/>
    </row>
    <row r="107" spans="1:10">
      <c r="A107" s="363">
        <f>SUM(I6:I104)*15</f>
        <v>900</v>
      </c>
      <c r="B107" s="364" t="s">
        <v>48</v>
      </c>
      <c r="F107" s="227"/>
    </row>
    <row r="108" spans="1:10">
      <c r="A108" s="363">
        <f>SUM(J6:J102)</f>
        <v>31.999999999999996</v>
      </c>
      <c r="B108" s="364" t="s">
        <v>120</v>
      </c>
      <c r="F108" s="227"/>
    </row>
    <row r="109" spans="1:10">
      <c r="A109" s="365">
        <f>A106+A107</f>
        <v>1455</v>
      </c>
      <c r="B109" s="366" t="s">
        <v>49</v>
      </c>
      <c r="F109" s="227"/>
      <c r="J109" s="362"/>
    </row>
    <row r="110" spans="1:10" ht="16.5" thickBot="1">
      <c r="A110" s="367">
        <f>SUM(F21,F44,F71,F103)</f>
        <v>56.333333333333329</v>
      </c>
      <c r="B110" s="368" t="s">
        <v>50</v>
      </c>
      <c r="F110" s="227"/>
    </row>
    <row r="111" spans="1:10">
      <c r="A111" s="369"/>
      <c r="F111" s="227"/>
    </row>
    <row r="112" spans="1:10" ht="16.5" thickBot="1">
      <c r="A112" s="393" t="s">
        <v>121</v>
      </c>
      <c r="B112" s="393"/>
      <c r="F112" s="227"/>
    </row>
    <row r="113" spans="1:9">
      <c r="A113" s="370">
        <v>660</v>
      </c>
      <c r="B113" s="371" t="s">
        <v>47</v>
      </c>
      <c r="F113" s="227"/>
    </row>
    <row r="114" spans="1:9">
      <c r="A114" s="372">
        <v>900</v>
      </c>
      <c r="B114" s="373" t="s">
        <v>48</v>
      </c>
      <c r="F114" s="227"/>
    </row>
    <row r="115" spans="1:9">
      <c r="A115" s="372">
        <v>32</v>
      </c>
      <c r="B115" s="373" t="s">
        <v>120</v>
      </c>
      <c r="F115" s="227"/>
    </row>
    <row r="116" spans="1:9">
      <c r="A116" s="374">
        <v>1560</v>
      </c>
      <c r="B116" s="375" t="s">
        <v>51</v>
      </c>
      <c r="F116" s="227"/>
    </row>
    <row r="117" spans="1:9" ht="16.5" thickBot="1">
      <c r="A117" s="376">
        <v>58.666666666666664</v>
      </c>
      <c r="B117" s="377" t="s">
        <v>119</v>
      </c>
      <c r="F117" s="227"/>
    </row>
    <row r="118" spans="1:9">
      <c r="H118" s="267"/>
      <c r="I118" s="267"/>
    </row>
    <row r="119" spans="1:9">
      <c r="H119" s="274"/>
      <c r="I119" s="274"/>
    </row>
    <row r="120" spans="1:9">
      <c r="H120" s="274"/>
      <c r="I120" s="274"/>
    </row>
    <row r="121" spans="1:9">
      <c r="H121" s="265"/>
      <c r="I121" s="265"/>
    </row>
    <row r="122" spans="1:9">
      <c r="H122" s="265"/>
      <c r="I122" s="265"/>
    </row>
    <row r="123" spans="1:9">
      <c r="H123" s="265"/>
      <c r="I123" s="265"/>
    </row>
    <row r="124" spans="1:9">
      <c r="H124" s="267"/>
      <c r="I124" s="267"/>
    </row>
    <row r="125" spans="1:9">
      <c r="H125" s="265"/>
      <c r="I125" s="265"/>
    </row>
    <row r="126" spans="1:9">
      <c r="H126" s="265"/>
      <c r="I126" s="265"/>
    </row>
    <row r="127" spans="1:9">
      <c r="H127" s="267"/>
      <c r="I127" s="267"/>
    </row>
    <row r="128" spans="1:9">
      <c r="H128" s="265"/>
      <c r="I128" s="265"/>
    </row>
    <row r="129" spans="8:9">
      <c r="H129" s="267"/>
      <c r="I129" s="267"/>
    </row>
    <row r="130" spans="8:9">
      <c r="H130" s="267"/>
      <c r="I130" s="267"/>
    </row>
    <row r="131" spans="8:9">
      <c r="H131" s="266"/>
      <c r="I131" s="266"/>
    </row>
    <row r="132" spans="8:9">
      <c r="H132" s="267"/>
      <c r="I132" s="267"/>
    </row>
    <row r="133" spans="8:9">
      <c r="H133" s="265"/>
      <c r="I133" s="265"/>
    </row>
    <row r="134" spans="8:9">
      <c r="H134" s="265"/>
      <c r="I134" s="265"/>
    </row>
    <row r="135" spans="8:9">
      <c r="H135" s="265"/>
      <c r="I135" s="265"/>
    </row>
    <row r="136" spans="8:9">
      <c r="H136" s="264"/>
      <c r="I136" s="264"/>
    </row>
    <row r="141" spans="8:9">
      <c r="H141" s="274"/>
      <c r="I141" s="274"/>
    </row>
  </sheetData>
  <mergeCells count="18">
    <mergeCell ref="A92:B92"/>
    <mergeCell ref="C74:E74"/>
    <mergeCell ref="C102:E102"/>
    <mergeCell ref="A105:B105"/>
    <mergeCell ref="A112:B112"/>
    <mergeCell ref="A73:F73"/>
    <mergeCell ref="A2:F2"/>
    <mergeCell ref="A3:F3"/>
    <mergeCell ref="A5:F5"/>
    <mergeCell ref="C6:E6"/>
    <mergeCell ref="C20:E20"/>
    <mergeCell ref="A23:F23"/>
    <mergeCell ref="C24:E24"/>
    <mergeCell ref="C43:E43"/>
    <mergeCell ref="A46:F46"/>
    <mergeCell ref="C47:E47"/>
    <mergeCell ref="C70:E70"/>
    <mergeCell ref="A63:B63"/>
  </mergeCells>
  <printOptions horizontalCentered="1"/>
  <pageMargins left="0.51181102362204722" right="0.51181102362204722" top="0.70866141732283472" bottom="0.15748031496062992" header="0.51181102362204722" footer="0.31496062992125984"/>
  <pageSetup paperSize="192" scale="86" fitToHeight="0" orientation="portrait" r:id="rId1"/>
  <headerFooter>
    <oddHeader>&amp;L&amp;G</oddHeader>
    <oddFooter>&amp;L*&amp;"-,Italique"Compétence terminale
Préalable relatif : note minimale de 50 % au cours mentionné comme préalable
Adoptée par le CA le 2022-12-12.</oddFooter>
  </headerFooter>
  <rowBreaks count="2" manualBreakCount="2">
    <brk id="44" max="5" man="1"/>
    <brk id="7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3922C-0C33-43D3-9EC5-276547C78EFF}">
  <sheetPr>
    <tabColor rgb="FFC00000"/>
    <pageSetUpPr fitToPage="1"/>
  </sheetPr>
  <dimension ref="A1:T177"/>
  <sheetViews>
    <sheetView showGridLines="0" topLeftCell="L4" zoomScale="145" zoomScaleNormal="145" workbookViewId="0">
      <selection activeCell="M7" sqref="M7"/>
    </sheetView>
  </sheetViews>
  <sheetFormatPr baseColWidth="10" defaultColWidth="11.42578125" defaultRowHeight="15"/>
  <cols>
    <col min="1" max="1" width="12.85546875" style="8" hidden="1" customWidth="1"/>
    <col min="2" max="2" width="81.140625" style="8" hidden="1" customWidth="1"/>
    <col min="3" max="3" width="2.7109375" style="9" hidden="1" customWidth="1"/>
    <col min="4" max="4" width="3.28515625" style="9" hidden="1" customWidth="1"/>
    <col min="5" max="5" width="2.7109375" style="9" hidden="1" customWidth="1"/>
    <col min="6" max="6" width="7" style="10" hidden="1" customWidth="1"/>
    <col min="7" max="7" width="2.28515625" style="8" hidden="1" customWidth="1"/>
    <col min="8" max="9" width="11.42578125" style="11" hidden="1" customWidth="1"/>
    <col min="10" max="10" width="11.42578125" style="12" hidden="1" customWidth="1"/>
    <col min="11" max="11" width="11.42578125" style="8" hidden="1" customWidth="1"/>
    <col min="12" max="12" width="1.7109375" style="8" customWidth="1"/>
    <col min="13" max="13" width="25.7109375" style="8" customWidth="1"/>
    <col min="14" max="14" width="5.7109375" style="8" customWidth="1"/>
    <col min="15" max="15" width="25.7109375" style="8" customWidth="1"/>
    <col min="16" max="16" width="5.7109375" style="8" customWidth="1"/>
    <col min="17" max="17" width="25.7109375" style="8" customWidth="1"/>
    <col min="18" max="18" width="5.7109375" style="8" customWidth="1"/>
    <col min="19" max="19" width="25.7109375" style="162" customWidth="1"/>
    <col min="20" max="20" width="1.7109375" style="8" customWidth="1"/>
    <col min="21" max="21" width="5.5703125" style="8" customWidth="1"/>
    <col min="22" max="16384" width="11.42578125" style="8"/>
  </cols>
  <sheetData>
    <row r="1" spans="1:20" ht="46.15" hidden="1" customHeight="1" thickBot="1"/>
    <row r="2" spans="1:20" ht="16.149999999999999" hidden="1" thickBot="1">
      <c r="A2" s="407" t="s">
        <v>129</v>
      </c>
      <c r="B2" s="408"/>
      <c r="C2" s="408"/>
      <c r="D2" s="408"/>
      <c r="E2" s="408"/>
      <c r="F2" s="408"/>
    </row>
    <row r="3" spans="1:20" ht="14.45" hidden="1" thickBot="1">
      <c r="A3" s="409" t="s">
        <v>130</v>
      </c>
      <c r="B3" s="409"/>
      <c r="C3" s="409"/>
      <c r="D3" s="409"/>
      <c r="E3" s="409"/>
      <c r="F3" s="409"/>
    </row>
    <row r="4" spans="1:20" ht="30" customHeight="1" thickBot="1">
      <c r="L4" s="163"/>
      <c r="M4" s="164" t="s">
        <v>131</v>
      </c>
      <c r="N4" s="164"/>
      <c r="O4" s="164" t="s">
        <v>132</v>
      </c>
      <c r="P4" s="164"/>
      <c r="Q4" s="164" t="s">
        <v>133</v>
      </c>
      <c r="R4" s="164"/>
      <c r="S4" s="165" t="s">
        <v>134</v>
      </c>
      <c r="T4" s="166"/>
    </row>
    <row r="5" spans="1:20" ht="48" customHeight="1" thickBot="1">
      <c r="A5" s="159" t="s">
        <v>0</v>
      </c>
      <c r="B5" s="160"/>
      <c r="C5" s="160"/>
      <c r="D5" s="160"/>
      <c r="E5" s="160"/>
      <c r="F5" s="161"/>
      <c r="H5" s="13" t="s">
        <v>1</v>
      </c>
      <c r="I5" s="14" t="s">
        <v>2</v>
      </c>
      <c r="J5" s="12" t="s">
        <v>3</v>
      </c>
      <c r="L5" s="167"/>
      <c r="M5" s="168" t="s">
        <v>225</v>
      </c>
      <c r="O5" s="168" t="s">
        <v>226</v>
      </c>
      <c r="Q5" s="168" t="s">
        <v>227</v>
      </c>
      <c r="S5" s="168" t="s">
        <v>228</v>
      </c>
      <c r="T5" s="169"/>
    </row>
    <row r="6" spans="1:20" s="18" customFormat="1" ht="14.45" thickBot="1">
      <c r="A6" s="15" t="s">
        <v>4</v>
      </c>
      <c r="B6" s="16" t="s">
        <v>5</v>
      </c>
      <c r="C6" s="403" t="s">
        <v>6</v>
      </c>
      <c r="D6" s="403"/>
      <c r="E6" s="403"/>
      <c r="F6" s="17" t="s">
        <v>7</v>
      </c>
      <c r="H6" s="19"/>
      <c r="I6" s="19"/>
      <c r="J6" s="20"/>
      <c r="L6" s="170"/>
      <c r="S6" s="162"/>
      <c r="T6" s="171"/>
    </row>
    <row r="7" spans="1:20" s="27" customFormat="1" ht="48" customHeight="1" thickBot="1">
      <c r="A7" s="21" t="s">
        <v>8</v>
      </c>
      <c r="B7" s="22" t="s">
        <v>9</v>
      </c>
      <c r="C7" s="23">
        <v>1</v>
      </c>
      <c r="D7" s="24">
        <v>1</v>
      </c>
      <c r="E7" s="25">
        <v>1</v>
      </c>
      <c r="F7" s="26">
        <f>SUM(C7,D7,E7)/3</f>
        <v>1</v>
      </c>
      <c r="H7" s="11"/>
      <c r="I7" s="11"/>
      <c r="J7" s="28"/>
      <c r="L7" s="172"/>
      <c r="M7" s="168" t="s">
        <v>229</v>
      </c>
      <c r="O7" s="168" t="s">
        <v>230</v>
      </c>
      <c r="Q7" s="168" t="s">
        <v>231</v>
      </c>
      <c r="S7" s="168" t="s">
        <v>232</v>
      </c>
      <c r="T7" s="173"/>
    </row>
    <row r="8" spans="1:20" s="34" customFormat="1" ht="14.45" thickBot="1">
      <c r="A8" s="29"/>
      <c r="B8" s="30" t="s">
        <v>10</v>
      </c>
      <c r="C8" s="31"/>
      <c r="D8" s="32"/>
      <c r="E8" s="33"/>
      <c r="F8" s="26"/>
      <c r="H8" s="35"/>
      <c r="I8" s="35"/>
      <c r="J8" s="36"/>
      <c r="L8" s="174"/>
      <c r="O8" s="18"/>
      <c r="S8" s="162"/>
      <c r="T8" s="175"/>
    </row>
    <row r="9" spans="1:20" s="43" customFormat="1" ht="48" customHeight="1" thickBot="1">
      <c r="A9" s="37" t="s">
        <v>11</v>
      </c>
      <c r="B9" s="38" t="s">
        <v>12</v>
      </c>
      <c r="C9" s="39">
        <v>3</v>
      </c>
      <c r="D9" s="40">
        <v>1</v>
      </c>
      <c r="E9" s="41">
        <v>3</v>
      </c>
      <c r="F9" s="42">
        <f>SUM(C9,D9,E9)/3</f>
        <v>2.3333333333333335</v>
      </c>
      <c r="H9" s="44"/>
      <c r="I9" s="44"/>
      <c r="J9" s="45"/>
      <c r="L9" s="176"/>
      <c r="M9" s="168" t="s">
        <v>233</v>
      </c>
      <c r="O9" s="168" t="s">
        <v>234</v>
      </c>
      <c r="Q9" s="168" t="s">
        <v>235</v>
      </c>
      <c r="S9" s="168" t="s">
        <v>236</v>
      </c>
      <c r="T9" s="177"/>
    </row>
    <row r="10" spans="1:20" s="34" customFormat="1" ht="13.9" thickBot="1">
      <c r="A10" s="29"/>
      <c r="B10" s="30" t="s">
        <v>13</v>
      </c>
      <c r="C10" s="31"/>
      <c r="D10" s="32"/>
      <c r="E10" s="33"/>
      <c r="F10" s="26"/>
      <c r="H10" s="46"/>
      <c r="I10" s="46"/>
      <c r="J10" s="36"/>
      <c r="L10" s="174"/>
      <c r="T10" s="175"/>
    </row>
    <row r="11" spans="1:20" s="47" customFormat="1" ht="48" customHeight="1" thickBot="1">
      <c r="A11" s="21" t="s">
        <v>14</v>
      </c>
      <c r="B11" s="22" t="s">
        <v>15</v>
      </c>
      <c r="C11" s="23">
        <v>2</v>
      </c>
      <c r="D11" s="24">
        <v>2</v>
      </c>
      <c r="E11" s="25">
        <v>2</v>
      </c>
      <c r="F11" s="26">
        <f>SUM(C11,D11,E11)/3</f>
        <v>2</v>
      </c>
      <c r="H11" s="48"/>
      <c r="I11" s="48"/>
      <c r="J11" s="35"/>
      <c r="L11" s="178"/>
      <c r="O11" s="168" t="s">
        <v>237</v>
      </c>
      <c r="T11" s="179"/>
    </row>
    <row r="12" spans="1:20" s="34" customFormat="1" ht="14.45" thickBot="1">
      <c r="A12" s="29"/>
      <c r="B12" s="30" t="s">
        <v>16</v>
      </c>
      <c r="C12" s="31"/>
      <c r="D12" s="32"/>
      <c r="E12" s="33"/>
      <c r="F12" s="26"/>
      <c r="H12" s="46"/>
      <c r="I12" s="46"/>
      <c r="J12" s="36"/>
      <c r="L12" s="174"/>
      <c r="S12" s="162"/>
      <c r="T12" s="175"/>
    </row>
    <row r="13" spans="1:20" s="34" customFormat="1" ht="48" customHeight="1" thickBot="1">
      <c r="A13" s="29"/>
      <c r="B13" s="30"/>
      <c r="C13" s="31"/>
      <c r="D13" s="32"/>
      <c r="E13" s="33"/>
      <c r="F13" s="26"/>
      <c r="H13" s="46"/>
      <c r="I13" s="46"/>
      <c r="J13" s="36"/>
      <c r="L13" s="174"/>
      <c r="S13" s="180" t="s">
        <v>238</v>
      </c>
      <c r="T13" s="175"/>
    </row>
    <row r="14" spans="1:20" s="34" customFormat="1" thickBot="1">
      <c r="A14" s="29"/>
      <c r="B14" s="30" t="s">
        <v>16</v>
      </c>
      <c r="C14" s="31"/>
      <c r="D14" s="32"/>
      <c r="E14" s="33"/>
      <c r="F14" s="26"/>
      <c r="H14" s="46"/>
      <c r="I14" s="46"/>
      <c r="J14" s="36"/>
      <c r="L14" s="174"/>
      <c r="S14" s="162"/>
      <c r="T14" s="175"/>
    </row>
    <row r="15" spans="1:20" s="27" customFormat="1" ht="48" customHeight="1" thickBot="1">
      <c r="A15" s="21"/>
      <c r="B15" s="22"/>
      <c r="C15" s="23"/>
      <c r="D15" s="24"/>
      <c r="E15" s="25"/>
      <c r="F15" s="26"/>
      <c r="H15" s="11"/>
      <c r="I15" s="11"/>
      <c r="J15" s="28"/>
      <c r="L15" s="172"/>
      <c r="O15" s="162"/>
      <c r="Q15" s="181" t="s">
        <v>239</v>
      </c>
      <c r="S15" s="182" t="s">
        <v>240</v>
      </c>
      <c r="T15" s="173"/>
    </row>
    <row r="16" spans="1:20" s="47" customFormat="1" thickBot="1">
      <c r="A16" s="56" t="s">
        <v>135</v>
      </c>
      <c r="B16" s="57" t="s">
        <v>136</v>
      </c>
      <c r="C16" s="58">
        <v>1</v>
      </c>
      <c r="D16" s="59">
        <v>2</v>
      </c>
      <c r="E16" s="60">
        <v>2</v>
      </c>
      <c r="F16" s="61">
        <f>SUM(C16,D16,E16)/3</f>
        <v>1.6666666666666667</v>
      </c>
      <c r="H16" s="62"/>
      <c r="I16" s="62"/>
      <c r="J16" s="35"/>
      <c r="L16" s="178"/>
      <c r="O16" s="34"/>
      <c r="S16" s="162"/>
      <c r="T16" s="179"/>
    </row>
    <row r="17" spans="1:20" s="27" customFormat="1" ht="48" customHeight="1" thickBot="1">
      <c r="A17" s="21"/>
      <c r="B17" s="22" t="s">
        <v>137</v>
      </c>
      <c r="C17" s="23"/>
      <c r="D17" s="24"/>
      <c r="E17" s="25"/>
      <c r="F17" s="26"/>
      <c r="H17" s="11"/>
      <c r="I17" s="11"/>
      <c r="J17" s="28"/>
      <c r="L17" s="172"/>
      <c r="M17" s="162"/>
      <c r="Q17" s="183" t="s">
        <v>241</v>
      </c>
      <c r="S17" s="183" t="s">
        <v>242</v>
      </c>
      <c r="T17" s="173"/>
    </row>
    <row r="18" spans="1:20" s="47" customFormat="1" ht="14.25">
      <c r="A18" s="64" t="s">
        <v>138</v>
      </c>
      <c r="B18" s="65" t="s">
        <v>139</v>
      </c>
      <c r="C18" s="66">
        <v>3</v>
      </c>
      <c r="D18" s="67">
        <v>1</v>
      </c>
      <c r="E18" s="68">
        <v>2</v>
      </c>
      <c r="F18" s="69">
        <f>SUM(C18,D18,E18)/3</f>
        <v>2</v>
      </c>
      <c r="H18" s="27"/>
      <c r="I18" s="27"/>
      <c r="J18" s="35"/>
      <c r="L18" s="178"/>
      <c r="S18" s="162"/>
      <c r="T18" s="179"/>
    </row>
    <row r="19" spans="1:20" s="47" customFormat="1" ht="14.25">
      <c r="A19" s="64"/>
      <c r="B19" s="65" t="s">
        <v>140</v>
      </c>
      <c r="C19" s="66"/>
      <c r="D19" s="67"/>
      <c r="E19" s="68"/>
      <c r="F19" s="69"/>
      <c r="H19" s="27"/>
      <c r="I19" s="27"/>
      <c r="J19" s="35"/>
      <c r="L19" s="178"/>
      <c r="S19" s="162"/>
      <c r="T19" s="179"/>
    </row>
    <row r="20" spans="1:20" s="47" customFormat="1" ht="14.25">
      <c r="A20" s="64" t="s">
        <v>141</v>
      </c>
      <c r="B20" s="65" t="s">
        <v>142</v>
      </c>
      <c r="C20" s="66">
        <v>2</v>
      </c>
      <c r="D20" s="67">
        <v>2</v>
      </c>
      <c r="E20" s="68">
        <v>2</v>
      </c>
      <c r="F20" s="69">
        <f>SUM(C20,D20,E20)/3</f>
        <v>2</v>
      </c>
      <c r="H20" s="27"/>
      <c r="I20" s="27"/>
      <c r="J20" s="35"/>
      <c r="L20" s="178"/>
      <c r="M20" s="47" t="s">
        <v>243</v>
      </c>
      <c r="S20" s="162"/>
      <c r="T20" s="179"/>
    </row>
    <row r="21" spans="1:20" s="27" customFormat="1" ht="12" customHeight="1" thickBot="1">
      <c r="A21" s="21"/>
      <c r="B21" s="22" t="s">
        <v>143</v>
      </c>
      <c r="C21" s="23"/>
      <c r="D21" s="24"/>
      <c r="E21" s="25"/>
      <c r="F21" s="26"/>
      <c r="H21" s="11"/>
      <c r="I21" s="11"/>
      <c r="J21" s="28"/>
      <c r="L21" s="184"/>
      <c r="M21" s="185"/>
      <c r="N21" s="186"/>
      <c r="O21" s="185"/>
      <c r="P21" s="186"/>
      <c r="Q21" s="185"/>
      <c r="R21" s="186"/>
      <c r="S21" s="185"/>
      <c r="T21" s="187"/>
    </row>
    <row r="22" spans="1:20" s="47" customFormat="1" ht="13.5" customHeight="1">
      <c r="A22" s="64" t="s">
        <v>144</v>
      </c>
      <c r="B22" s="65" t="s">
        <v>145</v>
      </c>
      <c r="C22" s="66">
        <v>1</v>
      </c>
      <c r="D22" s="67">
        <v>2</v>
      </c>
      <c r="E22" s="68">
        <v>2</v>
      </c>
      <c r="F22" s="69">
        <f>SUM(C22,D22,E22)/3</f>
        <v>1.6666666666666667</v>
      </c>
      <c r="H22" s="27"/>
      <c r="I22" s="27"/>
      <c r="J22" s="35"/>
      <c r="S22" s="162"/>
    </row>
    <row r="23" spans="1:20" s="27" customFormat="1" ht="33" customHeight="1">
      <c r="A23" s="21"/>
      <c r="B23" s="22" t="s">
        <v>146</v>
      </c>
      <c r="C23" s="23"/>
      <c r="D23" s="24"/>
      <c r="E23" s="25"/>
      <c r="F23" s="26"/>
      <c r="H23" s="11"/>
      <c r="I23" s="11"/>
      <c r="J23" s="28"/>
      <c r="M23" s="162"/>
      <c r="O23" s="162"/>
      <c r="Q23" s="162"/>
      <c r="S23" s="162"/>
    </row>
    <row r="24" spans="1:20" s="34" customFormat="1" ht="12" customHeight="1" thickBot="1">
      <c r="A24" s="80"/>
      <c r="B24" s="81"/>
      <c r="C24" s="394">
        <f>SUM(C7:D23)</f>
        <v>24</v>
      </c>
      <c r="D24" s="394"/>
      <c r="E24" s="394"/>
      <c r="F24" s="82" t="s">
        <v>17</v>
      </c>
      <c r="H24" s="83">
        <f>SUM(C7:D14)</f>
        <v>10</v>
      </c>
      <c r="I24" s="84">
        <f>SUM(C16:D23)</f>
        <v>14</v>
      </c>
      <c r="J24" s="188">
        <f>SUM(F16:F23)</f>
        <v>7.3333333333333339</v>
      </c>
      <c r="S24" s="162"/>
    </row>
    <row r="25" spans="1:20" ht="14.45" hidden="1" thickBot="1">
      <c r="A25" s="85"/>
      <c r="B25" s="86"/>
      <c r="C25" s="87"/>
      <c r="D25" s="87"/>
      <c r="E25" s="88" t="s">
        <v>18</v>
      </c>
      <c r="F25" s="89">
        <f>SUM(F7:F23)</f>
        <v>12.666666666666666</v>
      </c>
      <c r="H25" s="90"/>
      <c r="I25" s="90"/>
    </row>
    <row r="26" spans="1:20" ht="30" customHeight="1" thickBot="1">
      <c r="H26" s="47"/>
      <c r="I26" s="47"/>
    </row>
    <row r="27" spans="1:20" ht="18" customHeight="1" thickBot="1">
      <c r="A27" s="404" t="s">
        <v>19</v>
      </c>
      <c r="B27" s="405"/>
      <c r="C27" s="405"/>
      <c r="D27" s="405"/>
      <c r="E27" s="405"/>
      <c r="F27" s="406"/>
      <c r="H27" s="8"/>
      <c r="I27" s="8"/>
    </row>
    <row r="28" spans="1:20" s="18" customFormat="1" ht="12" customHeight="1">
      <c r="A28" s="15" t="s">
        <v>4</v>
      </c>
      <c r="B28" s="16" t="s">
        <v>5</v>
      </c>
      <c r="C28" s="403" t="s">
        <v>6</v>
      </c>
      <c r="D28" s="403"/>
      <c r="E28" s="403"/>
      <c r="F28" s="17" t="s">
        <v>7</v>
      </c>
      <c r="H28" s="91"/>
      <c r="I28" s="91"/>
      <c r="J28" s="20"/>
      <c r="S28" s="162"/>
    </row>
    <row r="29" spans="1:20" s="47" customFormat="1" ht="13.5" customHeight="1">
      <c r="A29" s="21" t="s">
        <v>20</v>
      </c>
      <c r="B29" s="22" t="s">
        <v>21</v>
      </c>
      <c r="C29" s="23">
        <v>0</v>
      </c>
      <c r="D29" s="24">
        <v>2</v>
      </c>
      <c r="E29" s="25">
        <v>1</v>
      </c>
      <c r="F29" s="26">
        <f>SUM(C29,D29,E29)/3</f>
        <v>1</v>
      </c>
      <c r="H29" s="27"/>
      <c r="I29" s="27"/>
      <c r="J29" s="35"/>
      <c r="S29" s="162"/>
    </row>
    <row r="30" spans="1:20" s="34" customFormat="1" ht="12" customHeight="1">
      <c r="A30" s="29"/>
      <c r="B30" s="30" t="s">
        <v>22</v>
      </c>
      <c r="C30" s="31"/>
      <c r="D30" s="32"/>
      <c r="E30" s="33"/>
      <c r="F30" s="26"/>
      <c r="H30" s="47"/>
      <c r="I30" s="47"/>
      <c r="J30" s="36"/>
      <c r="S30" s="162"/>
    </row>
    <row r="31" spans="1:20" s="47" customFormat="1" ht="13.15" customHeight="1">
      <c r="A31" s="21" t="s">
        <v>23</v>
      </c>
      <c r="B31" s="22" t="s">
        <v>24</v>
      </c>
      <c r="C31" s="23">
        <v>3</v>
      </c>
      <c r="D31" s="24">
        <v>0</v>
      </c>
      <c r="E31" s="25">
        <v>3</v>
      </c>
      <c r="F31" s="26">
        <f>SUM(C31,D31,E31)/3</f>
        <v>2</v>
      </c>
      <c r="H31" s="8"/>
      <c r="I31" s="8"/>
      <c r="J31" s="35"/>
      <c r="S31" s="162"/>
    </row>
    <row r="32" spans="1:20" s="34" customFormat="1" ht="12" customHeight="1">
      <c r="A32" s="92"/>
      <c r="B32" s="30" t="s">
        <v>52</v>
      </c>
      <c r="C32" s="31"/>
      <c r="D32" s="32"/>
      <c r="E32" s="33"/>
      <c r="F32" s="26"/>
      <c r="H32" s="47"/>
      <c r="I32" s="47"/>
      <c r="J32" s="36"/>
      <c r="S32" s="162"/>
    </row>
    <row r="33" spans="1:19" s="47" customFormat="1" ht="13.5" customHeight="1">
      <c r="A33" s="21" t="s">
        <v>25</v>
      </c>
      <c r="B33" s="22" t="s">
        <v>26</v>
      </c>
      <c r="C33" s="23">
        <v>2</v>
      </c>
      <c r="D33" s="24">
        <v>2</v>
      </c>
      <c r="E33" s="25">
        <v>3</v>
      </c>
      <c r="F33" s="26">
        <f>SUM(C33,D33,E33)/3</f>
        <v>2.3333333333333335</v>
      </c>
      <c r="H33" s="93"/>
      <c r="I33" s="93"/>
      <c r="J33" s="35"/>
      <c r="S33" s="162"/>
    </row>
    <row r="34" spans="1:19" s="34" customFormat="1" ht="12" customHeight="1">
      <c r="A34" s="29"/>
      <c r="B34" s="30" t="s">
        <v>53</v>
      </c>
      <c r="C34" s="31"/>
      <c r="D34" s="32"/>
      <c r="E34" s="33"/>
      <c r="F34" s="26"/>
      <c r="H34" s="91"/>
      <c r="I34" s="91"/>
      <c r="J34" s="36"/>
      <c r="S34" s="162"/>
    </row>
    <row r="35" spans="1:19" s="73" customFormat="1" ht="13.5" customHeight="1">
      <c r="A35" s="94" t="s">
        <v>27</v>
      </c>
      <c r="B35" s="95" t="s">
        <v>28</v>
      </c>
      <c r="C35" s="96">
        <v>1</v>
      </c>
      <c r="D35" s="97">
        <v>2</v>
      </c>
      <c r="E35" s="98">
        <v>3</v>
      </c>
      <c r="F35" s="99">
        <f>SUM(C35,D35,E35)/3</f>
        <v>2</v>
      </c>
      <c r="H35" s="44"/>
      <c r="I35" s="44"/>
      <c r="J35" s="45"/>
      <c r="S35" s="189"/>
    </row>
    <row r="36" spans="1:19" s="54" customFormat="1" ht="6.6" customHeight="1">
      <c r="A36" s="49"/>
      <c r="B36" s="50"/>
      <c r="C36" s="51"/>
      <c r="D36" s="44"/>
      <c r="E36" s="52"/>
      <c r="F36" s="53"/>
      <c r="H36" s="45"/>
      <c r="I36" s="45"/>
      <c r="J36" s="55"/>
      <c r="S36" s="190"/>
    </row>
    <row r="37" spans="1:19" s="54" customFormat="1" ht="13.15" customHeight="1">
      <c r="A37" s="100" t="s">
        <v>147</v>
      </c>
      <c r="B37" s="101" t="s">
        <v>148</v>
      </c>
      <c r="C37" s="102">
        <v>1</v>
      </c>
      <c r="D37" s="103">
        <v>2</v>
      </c>
      <c r="E37" s="103">
        <v>2</v>
      </c>
      <c r="F37" s="104">
        <f>SUM(C37,D37,E37)/3</f>
        <v>1.6666666666666667</v>
      </c>
      <c r="H37" s="44"/>
      <c r="I37" s="44"/>
      <c r="J37" s="55"/>
      <c r="S37" s="190"/>
    </row>
    <row r="38" spans="1:19" s="76" customFormat="1" ht="12" customHeight="1">
      <c r="A38" s="74"/>
      <c r="B38" s="63" t="s">
        <v>149</v>
      </c>
      <c r="C38" s="75"/>
      <c r="E38" s="77"/>
      <c r="F38" s="78"/>
      <c r="H38" s="35"/>
      <c r="I38" s="35"/>
      <c r="J38" s="79"/>
      <c r="S38" s="190"/>
    </row>
    <row r="39" spans="1:19" s="73" customFormat="1" ht="13.5" customHeight="1">
      <c r="A39" s="105" t="s">
        <v>150</v>
      </c>
      <c r="B39" s="106" t="s">
        <v>151</v>
      </c>
      <c r="C39" s="107">
        <v>3</v>
      </c>
      <c r="D39" s="108">
        <v>1</v>
      </c>
      <c r="E39" s="108">
        <v>2</v>
      </c>
      <c r="F39" s="109">
        <f>SUM(C39,D39,E39)/3</f>
        <v>2</v>
      </c>
      <c r="H39" s="44"/>
      <c r="I39" s="44"/>
      <c r="J39" s="45"/>
      <c r="S39" s="189"/>
    </row>
    <row r="40" spans="1:19" s="76" customFormat="1" ht="12" customHeight="1">
      <c r="A40" s="74"/>
      <c r="B40" s="34" t="s">
        <v>152</v>
      </c>
      <c r="C40" s="75"/>
      <c r="E40" s="77"/>
      <c r="F40" s="78"/>
      <c r="H40" s="91"/>
      <c r="I40" s="91"/>
      <c r="J40" s="79"/>
      <c r="S40" s="190"/>
    </row>
    <row r="41" spans="1:19" s="76" customFormat="1" ht="12" customHeight="1">
      <c r="A41" s="74"/>
      <c r="B41" s="63" t="s">
        <v>153</v>
      </c>
      <c r="C41" s="75"/>
      <c r="E41" s="77"/>
      <c r="F41" s="78"/>
      <c r="H41" s="35"/>
      <c r="I41" s="35"/>
      <c r="J41" s="79"/>
      <c r="S41" s="190"/>
    </row>
    <row r="42" spans="1:19" s="73" customFormat="1" ht="13.5" customHeight="1">
      <c r="A42" s="105" t="s">
        <v>154</v>
      </c>
      <c r="B42" s="106" t="s">
        <v>155</v>
      </c>
      <c r="C42" s="107">
        <v>2</v>
      </c>
      <c r="D42" s="108">
        <v>2</v>
      </c>
      <c r="E42" s="108">
        <v>1</v>
      </c>
      <c r="F42" s="109">
        <f>SUM(C42,D42,E42)/3</f>
        <v>1.6666666666666667</v>
      </c>
      <c r="H42" s="44"/>
      <c r="I42" s="44"/>
      <c r="J42" s="45"/>
      <c r="S42" s="189"/>
    </row>
    <row r="43" spans="1:19" s="76" customFormat="1" ht="12" customHeight="1">
      <c r="A43" s="110"/>
      <c r="B43" s="76" t="s">
        <v>156</v>
      </c>
      <c r="C43" s="111"/>
      <c r="D43" s="91"/>
      <c r="E43" s="112"/>
      <c r="F43" s="113"/>
      <c r="H43" s="35"/>
      <c r="I43" s="35"/>
      <c r="J43" s="79"/>
      <c r="S43" s="190"/>
    </row>
    <row r="44" spans="1:19" s="73" customFormat="1" ht="13.5" customHeight="1">
      <c r="A44" s="105" t="s">
        <v>157</v>
      </c>
      <c r="B44" s="106" t="s">
        <v>158</v>
      </c>
      <c r="C44" s="107">
        <v>1</v>
      </c>
      <c r="D44" s="108">
        <v>2</v>
      </c>
      <c r="E44" s="108">
        <v>2</v>
      </c>
      <c r="F44" s="109">
        <f>SUM(C44,D44,E44)/3</f>
        <v>1.6666666666666667</v>
      </c>
      <c r="H44" s="44"/>
      <c r="I44" s="44"/>
      <c r="J44" s="45"/>
      <c r="M44" s="106"/>
      <c r="O44" s="106"/>
      <c r="Q44" s="106"/>
      <c r="S44" s="191"/>
    </row>
    <row r="45" spans="1:19" s="76" customFormat="1" ht="12" customHeight="1">
      <c r="A45" s="110"/>
      <c r="B45" s="76" t="s">
        <v>159</v>
      </c>
      <c r="C45" s="111"/>
      <c r="D45" s="91"/>
      <c r="E45" s="112"/>
      <c r="F45" s="113"/>
      <c r="H45" s="35"/>
      <c r="I45" s="35"/>
      <c r="J45" s="79"/>
      <c r="S45" s="190"/>
    </row>
    <row r="46" spans="1:19" s="73" customFormat="1" ht="13.5" customHeight="1">
      <c r="A46" s="105" t="s">
        <v>160</v>
      </c>
      <c r="B46" s="106" t="s">
        <v>161</v>
      </c>
      <c r="C46" s="107">
        <v>1</v>
      </c>
      <c r="D46" s="108">
        <v>2</v>
      </c>
      <c r="E46" s="108">
        <v>2</v>
      </c>
      <c r="F46" s="109">
        <f>SUM(C46,D46,E46)/3</f>
        <v>1.6666666666666667</v>
      </c>
      <c r="H46" s="44"/>
      <c r="I46" s="44"/>
      <c r="J46" s="45"/>
      <c r="S46" s="189"/>
    </row>
    <row r="47" spans="1:19" s="76" customFormat="1" ht="12" customHeight="1">
      <c r="A47" s="74"/>
      <c r="B47" s="34" t="s">
        <v>162</v>
      </c>
      <c r="C47" s="75"/>
      <c r="E47" s="77"/>
      <c r="F47" s="78"/>
      <c r="H47" s="91"/>
      <c r="I47" s="91"/>
      <c r="J47" s="79"/>
      <c r="S47" s="190"/>
    </row>
    <row r="48" spans="1:19" s="76" customFormat="1" ht="12" customHeight="1">
      <c r="A48" s="74"/>
      <c r="B48" s="63" t="s">
        <v>163</v>
      </c>
      <c r="C48" s="75"/>
      <c r="E48" s="77"/>
      <c r="F48" s="78"/>
      <c r="H48" s="35"/>
      <c r="I48" s="35"/>
      <c r="J48" s="79"/>
      <c r="S48" s="190"/>
    </row>
    <row r="49" spans="1:19" s="34" customFormat="1" ht="12" customHeight="1" thickBot="1">
      <c r="A49" s="80"/>
      <c r="B49" s="81"/>
      <c r="C49" s="394">
        <f>SUM(C29:D48)</f>
        <v>29</v>
      </c>
      <c r="D49" s="394"/>
      <c r="E49" s="394"/>
      <c r="F49" s="82" t="s">
        <v>17</v>
      </c>
      <c r="H49" s="83">
        <f>SUM(C29:D36)</f>
        <v>12</v>
      </c>
      <c r="I49" s="84">
        <f>SUM(C37:D48)</f>
        <v>17</v>
      </c>
      <c r="J49" s="188">
        <f>SUM(F37:F48)</f>
        <v>8.6666666666666679</v>
      </c>
      <c r="S49" s="162"/>
    </row>
    <row r="50" spans="1:19" ht="14.45" hidden="1" thickBot="1">
      <c r="A50" s="85"/>
      <c r="B50" s="86"/>
      <c r="C50" s="87"/>
      <c r="D50" s="87"/>
      <c r="E50" s="88" t="s">
        <v>18</v>
      </c>
      <c r="F50" s="89">
        <f>SUM(F29:F48)</f>
        <v>15.999999999999998</v>
      </c>
    </row>
    <row r="51" spans="1:19" ht="30" customHeight="1" thickBot="1">
      <c r="H51" s="47"/>
      <c r="I51" s="47"/>
    </row>
    <row r="52" spans="1:19" ht="38.25" customHeight="1" thickBot="1">
      <c r="A52" s="397" t="s">
        <v>164</v>
      </c>
      <c r="B52" s="398"/>
      <c r="C52" s="398"/>
      <c r="D52" s="398"/>
      <c r="E52" s="398"/>
      <c r="F52" s="399"/>
      <c r="H52" s="8"/>
      <c r="I52" s="8"/>
    </row>
    <row r="53" spans="1:19" ht="30" customHeight="1" thickBot="1"/>
    <row r="54" spans="1:19" ht="18" customHeight="1" thickBot="1">
      <c r="A54" s="400" t="s">
        <v>29</v>
      </c>
      <c r="B54" s="401"/>
      <c r="C54" s="401"/>
      <c r="D54" s="401"/>
      <c r="E54" s="401"/>
      <c r="F54" s="402"/>
    </row>
    <row r="55" spans="1:19" s="18" customFormat="1" ht="12" customHeight="1">
      <c r="A55" s="15" t="s">
        <v>4</v>
      </c>
      <c r="B55" s="16" t="s">
        <v>5</v>
      </c>
      <c r="C55" s="403" t="s">
        <v>6</v>
      </c>
      <c r="D55" s="403"/>
      <c r="E55" s="403"/>
      <c r="F55" s="17" t="s">
        <v>7</v>
      </c>
      <c r="H55" s="91"/>
      <c r="I55" s="91"/>
      <c r="J55" s="20"/>
      <c r="S55" s="162"/>
    </row>
    <row r="56" spans="1:19" s="73" customFormat="1" ht="13.5" customHeight="1">
      <c r="A56" s="94" t="s">
        <v>30</v>
      </c>
      <c r="B56" s="95" t="s">
        <v>31</v>
      </c>
      <c r="C56" s="96">
        <v>3</v>
      </c>
      <c r="D56" s="97">
        <v>1</v>
      </c>
      <c r="E56" s="98">
        <v>3</v>
      </c>
      <c r="F56" s="99">
        <f>SUM(C56,D56,E56)/3</f>
        <v>2.3333333333333335</v>
      </c>
      <c r="H56" s="11"/>
      <c r="I56" s="11"/>
      <c r="J56" s="45"/>
      <c r="S56" s="189"/>
    </row>
    <row r="57" spans="1:19" s="34" customFormat="1" ht="12" customHeight="1">
      <c r="A57" s="29"/>
      <c r="B57" s="30" t="s">
        <v>54</v>
      </c>
      <c r="C57" s="31"/>
      <c r="D57" s="32"/>
      <c r="E57" s="33"/>
      <c r="F57" s="26"/>
      <c r="H57" s="19"/>
      <c r="I57" s="19"/>
      <c r="J57" s="36"/>
      <c r="S57" s="162"/>
    </row>
    <row r="58" spans="1:19" s="47" customFormat="1" ht="13.5" customHeight="1">
      <c r="A58" s="21" t="s">
        <v>32</v>
      </c>
      <c r="B58" s="22" t="s">
        <v>33</v>
      </c>
      <c r="C58" s="23">
        <v>2</v>
      </c>
      <c r="D58" s="24">
        <v>1</v>
      </c>
      <c r="E58" s="25">
        <v>3</v>
      </c>
      <c r="F58" s="26">
        <f>SUM(C58,D58,E58)/3</f>
        <v>2</v>
      </c>
      <c r="H58" s="73"/>
      <c r="I58" s="73"/>
      <c r="J58" s="35"/>
      <c r="S58" s="162"/>
    </row>
    <row r="59" spans="1:19" s="18" customFormat="1" ht="12" customHeight="1">
      <c r="A59" s="29"/>
      <c r="B59" s="30" t="s">
        <v>34</v>
      </c>
      <c r="C59" s="31"/>
      <c r="D59" s="32"/>
      <c r="E59" s="33"/>
      <c r="F59" s="26"/>
      <c r="H59" s="76"/>
      <c r="I59" s="76"/>
      <c r="J59" s="20"/>
      <c r="S59" s="162"/>
    </row>
    <row r="60" spans="1:19" s="54" customFormat="1" ht="7.5" customHeight="1">
      <c r="A60" s="49"/>
      <c r="B60" s="50"/>
      <c r="C60" s="51"/>
      <c r="D60" s="44"/>
      <c r="E60" s="52"/>
      <c r="F60" s="53"/>
      <c r="H60" s="45"/>
      <c r="I60" s="45"/>
      <c r="J60" s="55"/>
      <c r="S60" s="190"/>
    </row>
    <row r="61" spans="1:19" s="47" customFormat="1" ht="13.15" customHeight="1">
      <c r="A61" s="56" t="s">
        <v>165</v>
      </c>
      <c r="B61" s="57" t="s">
        <v>166</v>
      </c>
      <c r="C61" s="58">
        <v>1</v>
      </c>
      <c r="D61" s="59">
        <v>20</v>
      </c>
      <c r="E61" s="60">
        <v>3</v>
      </c>
      <c r="F61" s="61">
        <f>SUM(C61,D61,E61)/3</f>
        <v>8</v>
      </c>
      <c r="H61" s="73"/>
      <c r="I61" s="73"/>
      <c r="J61" s="35"/>
      <c r="S61" s="162"/>
    </row>
    <row r="62" spans="1:19" s="195" customFormat="1" ht="21" customHeight="1">
      <c r="A62" s="192"/>
      <c r="B62" s="193" t="s">
        <v>167</v>
      </c>
      <c r="C62" s="194"/>
      <c r="E62" s="196"/>
      <c r="F62" s="197"/>
      <c r="J62" s="55"/>
      <c r="S62" s="190"/>
    </row>
    <row r="63" spans="1:19" s="76" customFormat="1" ht="12" customHeight="1">
      <c r="A63" s="110"/>
      <c r="B63" s="76" t="s">
        <v>168</v>
      </c>
      <c r="C63" s="111"/>
      <c r="D63" s="91"/>
      <c r="E63" s="112"/>
      <c r="F63" s="113"/>
      <c r="J63" s="79"/>
      <c r="S63" s="190"/>
    </row>
    <row r="64" spans="1:19" s="73" customFormat="1" ht="13.5" customHeight="1">
      <c r="A64" s="64" t="s">
        <v>169</v>
      </c>
      <c r="B64" s="65" t="s">
        <v>170</v>
      </c>
      <c r="C64" s="66">
        <v>2</v>
      </c>
      <c r="D64" s="67">
        <v>1</v>
      </c>
      <c r="E64" s="68">
        <v>2</v>
      </c>
      <c r="F64" s="69">
        <f>SUM(C64,D64,E64)/3</f>
        <v>1.6666666666666667</v>
      </c>
      <c r="H64" s="45"/>
      <c r="I64" s="45"/>
      <c r="J64" s="45"/>
      <c r="S64" s="189"/>
    </row>
    <row r="65" spans="1:19" s="76" customFormat="1" ht="12" customHeight="1">
      <c r="A65" s="110"/>
      <c r="B65" s="114" t="s">
        <v>171</v>
      </c>
      <c r="C65" s="111"/>
      <c r="D65" s="91"/>
      <c r="E65" s="112"/>
      <c r="F65" s="115"/>
      <c r="H65" s="91"/>
      <c r="I65" s="91"/>
      <c r="J65" s="79"/>
      <c r="S65" s="190"/>
    </row>
    <row r="66" spans="1:19" s="76" customFormat="1" ht="12" customHeight="1">
      <c r="A66" s="110"/>
      <c r="B66" s="76" t="s">
        <v>172</v>
      </c>
      <c r="C66" s="111"/>
      <c r="D66" s="91"/>
      <c r="E66" s="112"/>
      <c r="F66" s="113"/>
      <c r="H66" s="91"/>
      <c r="I66" s="91"/>
      <c r="J66" s="79"/>
      <c r="S66" s="190"/>
    </row>
    <row r="67" spans="1:19" s="34" customFormat="1" ht="12" customHeight="1" thickBot="1">
      <c r="A67" s="80"/>
      <c r="B67" s="81"/>
      <c r="C67" s="394">
        <f>SUM(C56:D66)</f>
        <v>31</v>
      </c>
      <c r="D67" s="394"/>
      <c r="E67" s="394"/>
      <c r="F67" s="82" t="s">
        <v>17</v>
      </c>
      <c r="H67" s="83">
        <f>SUM(C56:D59)</f>
        <v>7</v>
      </c>
      <c r="I67" s="84">
        <f>SUM(C61:D66)</f>
        <v>24</v>
      </c>
      <c r="J67" s="188">
        <f>SUM(F61:F66)</f>
        <v>9.6666666666666661</v>
      </c>
      <c r="S67" s="162"/>
    </row>
    <row r="68" spans="1:19" ht="14.45" hidden="1" thickBot="1">
      <c r="A68" s="85"/>
      <c r="B68" s="86"/>
      <c r="C68" s="87"/>
      <c r="D68" s="87"/>
      <c r="E68" s="88" t="s">
        <v>18</v>
      </c>
      <c r="F68" s="89">
        <f>SUM(F56:F66)</f>
        <v>14</v>
      </c>
      <c r="H68" s="45"/>
      <c r="I68" s="45"/>
    </row>
    <row r="69" spans="1:19" ht="51" customHeight="1" thickBot="1">
      <c r="H69" s="44"/>
      <c r="I69" s="44"/>
    </row>
    <row r="70" spans="1:19" ht="18" customHeight="1" thickBot="1">
      <c r="A70" s="404" t="s">
        <v>35</v>
      </c>
      <c r="B70" s="405"/>
      <c r="C70" s="405"/>
      <c r="D70" s="405"/>
      <c r="E70" s="405"/>
      <c r="F70" s="406"/>
      <c r="H70" s="44"/>
      <c r="I70" s="44"/>
    </row>
    <row r="71" spans="1:19" s="18" customFormat="1" ht="12" customHeight="1">
      <c r="A71" s="15" t="s">
        <v>4</v>
      </c>
      <c r="B71" s="16" t="s">
        <v>5</v>
      </c>
      <c r="C71" s="403" t="s">
        <v>6</v>
      </c>
      <c r="D71" s="403"/>
      <c r="E71" s="403"/>
      <c r="F71" s="17" t="s">
        <v>7</v>
      </c>
      <c r="H71" s="91"/>
      <c r="I71" s="91"/>
      <c r="J71" s="20"/>
      <c r="S71" s="162"/>
    </row>
    <row r="72" spans="1:19" s="117" customFormat="1" ht="13.5" customHeight="1">
      <c r="A72" s="116" t="s">
        <v>36</v>
      </c>
      <c r="B72" s="95" t="s">
        <v>37</v>
      </c>
      <c r="C72" s="96">
        <v>1</v>
      </c>
      <c r="D72" s="97">
        <v>1</v>
      </c>
      <c r="E72" s="98">
        <v>1</v>
      </c>
      <c r="F72" s="99">
        <f>SUM(C72,D72,E72)/3</f>
        <v>1</v>
      </c>
      <c r="H72" s="44"/>
      <c r="I72" s="44"/>
      <c r="J72" s="35"/>
      <c r="S72" s="189"/>
    </row>
    <row r="73" spans="1:19" s="76" customFormat="1" ht="12" customHeight="1">
      <c r="A73" s="110"/>
      <c r="B73" s="118" t="s">
        <v>55</v>
      </c>
      <c r="C73" s="111"/>
      <c r="D73" s="91"/>
      <c r="E73" s="112"/>
      <c r="F73" s="113"/>
      <c r="H73" s="35"/>
      <c r="I73" s="35"/>
      <c r="J73" s="79"/>
      <c r="S73" s="190"/>
    </row>
    <row r="74" spans="1:19" s="73" customFormat="1" ht="13.5" customHeight="1">
      <c r="A74" s="94" t="s">
        <v>38</v>
      </c>
      <c r="B74" s="95" t="s">
        <v>39</v>
      </c>
      <c r="C74" s="96">
        <v>2</v>
      </c>
      <c r="D74" s="97">
        <v>1</v>
      </c>
      <c r="E74" s="98">
        <v>3</v>
      </c>
      <c r="F74" s="99">
        <f>SUM(C74,D74,E74)/3</f>
        <v>2</v>
      </c>
      <c r="H74" s="54"/>
      <c r="I74" s="54"/>
      <c r="J74" s="45"/>
      <c r="S74" s="189"/>
    </row>
    <row r="75" spans="1:19" s="34" customFormat="1" ht="12" customHeight="1">
      <c r="A75" s="29"/>
      <c r="B75" s="30" t="s">
        <v>56</v>
      </c>
      <c r="C75" s="31"/>
      <c r="D75" s="32"/>
      <c r="E75" s="33"/>
      <c r="F75" s="26"/>
      <c r="H75" s="76"/>
      <c r="I75" s="76"/>
      <c r="J75" s="36"/>
      <c r="S75" s="162"/>
    </row>
    <row r="76" spans="1:19" s="117" customFormat="1" ht="13.5" customHeight="1">
      <c r="A76" s="116" t="s">
        <v>40</v>
      </c>
      <c r="B76" s="95" t="s">
        <v>41</v>
      </c>
      <c r="C76" s="96">
        <v>3</v>
      </c>
      <c r="D76" s="97">
        <v>1</v>
      </c>
      <c r="E76" s="98">
        <v>4</v>
      </c>
      <c r="F76" s="99">
        <f>SUM(C76,D76,E76)/3</f>
        <v>2.6666666666666665</v>
      </c>
      <c r="H76" s="11"/>
      <c r="I76" s="11"/>
      <c r="J76" s="35"/>
      <c r="S76" s="189"/>
    </row>
    <row r="77" spans="1:19" s="76" customFormat="1" ht="12" customHeight="1">
      <c r="A77" s="110"/>
      <c r="B77" s="118" t="s">
        <v>57</v>
      </c>
      <c r="C77" s="111"/>
      <c r="D77" s="91"/>
      <c r="E77" s="112"/>
      <c r="F77" s="113"/>
      <c r="H77" s="36"/>
      <c r="I77" s="36"/>
      <c r="J77" s="79"/>
      <c r="S77" s="190"/>
    </row>
    <row r="78" spans="1:19" s="117" customFormat="1" ht="13.5" customHeight="1">
      <c r="A78" s="116" t="s">
        <v>42</v>
      </c>
      <c r="B78" s="95" t="s">
        <v>43</v>
      </c>
      <c r="C78" s="96">
        <v>2</v>
      </c>
      <c r="D78" s="97">
        <v>1</v>
      </c>
      <c r="E78" s="98">
        <v>3</v>
      </c>
      <c r="F78" s="99">
        <f>SUM(C78,D78,E78)/3</f>
        <v>2</v>
      </c>
      <c r="J78" s="35"/>
      <c r="S78" s="189"/>
    </row>
    <row r="79" spans="1:19" s="76" customFormat="1" ht="12" customHeight="1">
      <c r="A79" s="110"/>
      <c r="B79" s="118" t="s">
        <v>58</v>
      </c>
      <c r="C79" s="111"/>
      <c r="D79" s="91"/>
      <c r="E79" s="112"/>
      <c r="F79" s="113"/>
      <c r="H79" s="19"/>
      <c r="I79" s="19"/>
      <c r="J79" s="79"/>
      <c r="S79" s="190"/>
    </row>
    <row r="80" spans="1:19" s="54" customFormat="1" ht="7.5" customHeight="1">
      <c r="A80" s="49"/>
      <c r="B80" s="50"/>
      <c r="C80" s="51"/>
      <c r="D80" s="44"/>
      <c r="E80" s="52"/>
      <c r="F80" s="53"/>
      <c r="H80" s="45"/>
      <c r="I80" s="45"/>
      <c r="J80" s="55"/>
      <c r="S80" s="190"/>
    </row>
    <row r="81" spans="1:19" s="73" customFormat="1" ht="13.5" customHeight="1">
      <c r="A81" s="100" t="s">
        <v>173</v>
      </c>
      <c r="B81" s="101" t="s">
        <v>174</v>
      </c>
      <c r="C81" s="102">
        <v>1</v>
      </c>
      <c r="D81" s="103">
        <v>2</v>
      </c>
      <c r="E81" s="103">
        <v>2</v>
      </c>
      <c r="F81" s="104">
        <f>SUM(C81,D81,E81)/3</f>
        <v>1.6666666666666667</v>
      </c>
      <c r="H81" s="44"/>
      <c r="I81" s="44"/>
      <c r="J81" s="45"/>
      <c r="S81" s="189"/>
    </row>
    <row r="82" spans="1:19" s="76" customFormat="1" ht="12" customHeight="1">
      <c r="A82" s="110"/>
      <c r="B82" s="76" t="s">
        <v>175</v>
      </c>
      <c r="C82" s="111"/>
      <c r="D82" s="91"/>
      <c r="E82" s="112"/>
      <c r="F82" s="115"/>
      <c r="H82" s="91"/>
      <c r="I82" s="91"/>
      <c r="J82" s="79"/>
      <c r="S82" s="190"/>
    </row>
    <row r="83" spans="1:19" s="54" customFormat="1" ht="13.5" customHeight="1">
      <c r="A83" s="105" t="s">
        <v>176</v>
      </c>
      <c r="B83" s="106" t="s">
        <v>177</v>
      </c>
      <c r="C83" s="107">
        <v>2</v>
      </c>
      <c r="D83" s="108">
        <v>2</v>
      </c>
      <c r="E83" s="108">
        <v>2</v>
      </c>
      <c r="F83" s="109">
        <f>SUM(C83,D83,E83)/3</f>
        <v>2</v>
      </c>
      <c r="H83" s="44"/>
      <c r="I83" s="44"/>
      <c r="J83" s="55"/>
      <c r="S83" s="190"/>
    </row>
    <row r="84" spans="1:19" s="76" customFormat="1" ht="12" customHeight="1">
      <c r="A84" s="74"/>
      <c r="B84" s="63" t="s">
        <v>178</v>
      </c>
      <c r="C84" s="75"/>
      <c r="E84" s="77"/>
      <c r="F84" s="78"/>
      <c r="H84" s="35"/>
      <c r="I84" s="35"/>
      <c r="J84" s="79"/>
      <c r="S84" s="190"/>
    </row>
    <row r="85" spans="1:19" s="73" customFormat="1" ht="13.5" customHeight="1">
      <c r="A85" s="105" t="s">
        <v>179</v>
      </c>
      <c r="B85" s="106" t="s">
        <v>180</v>
      </c>
      <c r="C85" s="107">
        <v>1</v>
      </c>
      <c r="D85" s="108">
        <v>2</v>
      </c>
      <c r="E85" s="108">
        <v>2</v>
      </c>
      <c r="F85" s="109">
        <f>SUM(C85,D85,E85)/3</f>
        <v>1.6666666666666667</v>
      </c>
      <c r="H85" s="44"/>
      <c r="I85" s="44"/>
      <c r="J85" s="45"/>
      <c r="S85" s="189"/>
    </row>
    <row r="86" spans="1:19" s="76" customFormat="1" ht="12" customHeight="1">
      <c r="A86" s="110"/>
      <c r="B86" s="114" t="s">
        <v>181</v>
      </c>
      <c r="C86" s="111"/>
      <c r="D86" s="91"/>
      <c r="E86" s="112"/>
      <c r="F86" s="115"/>
      <c r="H86" s="91"/>
      <c r="I86" s="91"/>
      <c r="J86" s="79"/>
      <c r="S86" s="190"/>
    </row>
    <row r="87" spans="1:19" s="76" customFormat="1" ht="12" customHeight="1">
      <c r="A87" s="110"/>
      <c r="B87" s="76" t="s">
        <v>182</v>
      </c>
      <c r="C87" s="111"/>
      <c r="D87" s="91"/>
      <c r="E87" s="112"/>
      <c r="F87" s="115"/>
      <c r="H87" s="91"/>
      <c r="I87" s="91"/>
      <c r="J87" s="79"/>
      <c r="S87" s="190"/>
    </row>
    <row r="88" spans="1:19" s="73" customFormat="1" ht="13.5" customHeight="1">
      <c r="A88" s="105" t="s">
        <v>183</v>
      </c>
      <c r="B88" s="106" t="s">
        <v>184</v>
      </c>
      <c r="C88" s="107">
        <v>1</v>
      </c>
      <c r="D88" s="108">
        <v>2</v>
      </c>
      <c r="E88" s="108">
        <v>2</v>
      </c>
      <c r="F88" s="109">
        <f>SUM(C88,D88,E88)/3</f>
        <v>1.6666666666666667</v>
      </c>
      <c r="H88" s="44"/>
      <c r="I88" s="44"/>
      <c r="J88" s="45"/>
      <c r="S88" s="189"/>
    </row>
    <row r="89" spans="1:19" s="76" customFormat="1" ht="12" customHeight="1">
      <c r="A89" s="110"/>
      <c r="B89" s="114" t="s">
        <v>181</v>
      </c>
      <c r="C89" s="111"/>
      <c r="D89" s="91"/>
      <c r="E89" s="112"/>
      <c r="F89" s="115"/>
      <c r="H89" s="91"/>
      <c r="I89" s="91"/>
      <c r="J89" s="79"/>
      <c r="S89" s="190"/>
    </row>
    <row r="90" spans="1:19" s="76" customFormat="1" ht="12" customHeight="1">
      <c r="A90" s="110"/>
      <c r="B90" s="76" t="s">
        <v>185</v>
      </c>
      <c r="C90" s="111"/>
      <c r="D90" s="91"/>
      <c r="E90" s="112"/>
      <c r="F90" s="113"/>
      <c r="H90" s="91"/>
      <c r="I90" s="91"/>
      <c r="J90" s="79"/>
      <c r="S90" s="190"/>
    </row>
    <row r="91" spans="1:19" s="117" customFormat="1" ht="13.5" customHeight="1">
      <c r="A91" s="105" t="s">
        <v>186</v>
      </c>
      <c r="B91" s="106" t="s">
        <v>187</v>
      </c>
      <c r="C91" s="107">
        <v>1</v>
      </c>
      <c r="D91" s="108">
        <v>2</v>
      </c>
      <c r="E91" s="108">
        <v>2</v>
      </c>
      <c r="F91" s="109">
        <f>SUM(C91,D91,E91)/3</f>
        <v>1.6666666666666667</v>
      </c>
      <c r="H91" s="46"/>
      <c r="I91" s="46"/>
      <c r="J91" s="35"/>
      <c r="S91" s="189"/>
    </row>
    <row r="92" spans="1:19" s="76" customFormat="1" ht="12" customHeight="1">
      <c r="A92" s="119"/>
      <c r="B92" s="114" t="s">
        <v>181</v>
      </c>
      <c r="C92" s="70"/>
      <c r="D92" s="71"/>
      <c r="E92" s="72"/>
      <c r="F92" s="120"/>
      <c r="H92" s="91"/>
      <c r="I92" s="91"/>
      <c r="J92" s="79"/>
      <c r="S92" s="190"/>
    </row>
    <row r="93" spans="1:19" s="76" customFormat="1" ht="12" customHeight="1">
      <c r="A93" s="119"/>
      <c r="B93" s="76" t="s">
        <v>188</v>
      </c>
      <c r="C93" s="70"/>
      <c r="D93" s="71"/>
      <c r="E93" s="72"/>
      <c r="F93" s="120"/>
      <c r="H93" s="91"/>
      <c r="I93" s="91"/>
      <c r="J93" s="79"/>
      <c r="S93" s="190"/>
    </row>
    <row r="94" spans="1:19" s="117" customFormat="1" ht="13.5" customHeight="1">
      <c r="A94" s="105" t="s">
        <v>189</v>
      </c>
      <c r="B94" s="106" t="s">
        <v>190</v>
      </c>
      <c r="C94" s="107">
        <v>1</v>
      </c>
      <c r="D94" s="108">
        <v>2</v>
      </c>
      <c r="E94" s="108">
        <v>2</v>
      </c>
      <c r="F94" s="109">
        <f>SUM(C94,D94,E94)/3</f>
        <v>1.6666666666666667</v>
      </c>
      <c r="H94" s="46"/>
      <c r="I94" s="46"/>
      <c r="J94" s="35"/>
      <c r="S94" s="189"/>
    </row>
    <row r="95" spans="1:19" s="76" customFormat="1" ht="12" customHeight="1">
      <c r="A95" s="110"/>
      <c r="B95" s="114" t="s">
        <v>181</v>
      </c>
      <c r="C95" s="111"/>
      <c r="D95" s="91"/>
      <c r="E95" s="112"/>
      <c r="F95" s="120"/>
      <c r="H95" s="91"/>
      <c r="I95" s="91"/>
      <c r="J95" s="79"/>
      <c r="S95" s="190"/>
    </row>
    <row r="96" spans="1:19" s="76" customFormat="1" ht="12" customHeight="1">
      <c r="A96" s="110"/>
      <c r="B96" s="63" t="s">
        <v>191</v>
      </c>
      <c r="C96" s="111"/>
      <c r="D96" s="91"/>
      <c r="E96" s="112"/>
      <c r="F96" s="120"/>
      <c r="H96" s="91"/>
      <c r="I96" s="91"/>
      <c r="J96" s="79"/>
      <c r="S96" s="190"/>
    </row>
    <row r="97" spans="1:19" s="34" customFormat="1" ht="12" customHeight="1" thickBot="1">
      <c r="A97" s="80"/>
      <c r="B97" s="81"/>
      <c r="C97" s="394">
        <f>SUM(C72:D96)</f>
        <v>31</v>
      </c>
      <c r="D97" s="394"/>
      <c r="E97" s="394"/>
      <c r="F97" s="82" t="s">
        <v>17</v>
      </c>
      <c r="H97" s="83">
        <f>SUM(C72:D79)</f>
        <v>12</v>
      </c>
      <c r="I97" s="84">
        <f>SUM(C81:D96)</f>
        <v>19</v>
      </c>
      <c r="J97" s="188">
        <f>SUM(F81:F96)</f>
        <v>10.333333333333334</v>
      </c>
      <c r="S97" s="162"/>
    </row>
    <row r="98" spans="1:19" ht="14.45" hidden="1" thickBot="1">
      <c r="A98" s="85"/>
      <c r="B98" s="86"/>
      <c r="C98" s="87"/>
      <c r="D98" s="87"/>
      <c r="E98" s="88" t="s">
        <v>18</v>
      </c>
      <c r="F98" s="89">
        <f>SUM(F72:F96)</f>
        <v>18</v>
      </c>
      <c r="H98" s="44"/>
      <c r="I98" s="44"/>
    </row>
    <row r="99" spans="1:19" ht="30" customHeight="1" thickBot="1">
      <c r="H99" s="47"/>
      <c r="I99" s="47"/>
    </row>
    <row r="100" spans="1:19" ht="38.25" customHeight="1" thickBot="1">
      <c r="A100" s="397" t="s">
        <v>192</v>
      </c>
      <c r="B100" s="398"/>
      <c r="C100" s="398"/>
      <c r="D100" s="398"/>
      <c r="E100" s="398"/>
      <c r="F100" s="399"/>
      <c r="H100" s="8"/>
      <c r="I100" s="8"/>
    </row>
    <row r="101" spans="1:19" ht="30" customHeight="1" thickBot="1"/>
    <row r="102" spans="1:19" ht="18" customHeight="1" thickBot="1">
      <c r="A102" s="400" t="s">
        <v>44</v>
      </c>
      <c r="B102" s="401"/>
      <c r="C102" s="401"/>
      <c r="D102" s="401"/>
      <c r="E102" s="401"/>
      <c r="F102" s="402"/>
      <c r="H102" s="44"/>
      <c r="I102" s="44"/>
    </row>
    <row r="103" spans="1:19" s="18" customFormat="1" ht="12" customHeight="1">
      <c r="A103" s="15" t="s">
        <v>4</v>
      </c>
      <c r="B103" s="16" t="s">
        <v>5</v>
      </c>
      <c r="C103" s="403" t="s">
        <v>6</v>
      </c>
      <c r="D103" s="403"/>
      <c r="E103" s="403"/>
      <c r="F103" s="17" t="s">
        <v>7</v>
      </c>
      <c r="H103" s="91"/>
      <c r="I103" s="91"/>
      <c r="J103" s="20"/>
      <c r="S103" s="162"/>
    </row>
    <row r="104" spans="1:19" ht="13.5" customHeight="1">
      <c r="A104" s="21" t="s">
        <v>27</v>
      </c>
      <c r="B104" s="22" t="s">
        <v>28</v>
      </c>
      <c r="C104" s="23">
        <v>2</v>
      </c>
      <c r="D104" s="24">
        <v>1</v>
      </c>
      <c r="E104" s="25">
        <v>3</v>
      </c>
      <c r="F104" s="121">
        <f>SUM(C104,D104,E104)/3</f>
        <v>2</v>
      </c>
      <c r="H104" s="44"/>
      <c r="I104" s="44"/>
    </row>
    <row r="105" spans="1:19" s="27" customFormat="1" ht="7.15" customHeight="1">
      <c r="A105" s="198"/>
      <c r="B105" s="199"/>
      <c r="C105" s="200"/>
      <c r="D105" s="201"/>
      <c r="E105" s="202"/>
      <c r="F105" s="203"/>
      <c r="H105" s="44"/>
      <c r="I105" s="44"/>
      <c r="J105" s="28"/>
      <c r="S105" s="162"/>
    </row>
    <row r="106" spans="1:19" s="43" customFormat="1" ht="13.15" customHeight="1">
      <c r="A106" s="56" t="s">
        <v>193</v>
      </c>
      <c r="B106" s="57" t="s">
        <v>194</v>
      </c>
      <c r="C106" s="58">
        <v>1</v>
      </c>
      <c r="D106" s="59">
        <v>2</v>
      </c>
      <c r="E106" s="60">
        <v>2</v>
      </c>
      <c r="F106" s="61">
        <f>SUM(C106,D106,E106)/3</f>
        <v>1.6666666666666667</v>
      </c>
      <c r="H106" s="46"/>
      <c r="I106" s="46"/>
      <c r="J106" s="45"/>
      <c r="S106" s="162"/>
    </row>
    <row r="107" spans="1:19" s="76" customFormat="1" ht="12" customHeight="1">
      <c r="A107" s="110"/>
      <c r="B107" s="114" t="s">
        <v>195</v>
      </c>
      <c r="C107" s="111"/>
      <c r="D107" s="91"/>
      <c r="E107" s="112"/>
      <c r="F107" s="115"/>
      <c r="H107" s="91"/>
      <c r="I107" s="91"/>
      <c r="J107" s="79"/>
      <c r="S107" s="190"/>
    </row>
    <row r="108" spans="1:19" s="76" customFormat="1" ht="12" customHeight="1">
      <c r="A108" s="110"/>
      <c r="B108" s="76" t="s">
        <v>196</v>
      </c>
      <c r="C108" s="111"/>
      <c r="D108" s="91"/>
      <c r="E108" s="112"/>
      <c r="F108" s="120"/>
      <c r="H108" s="46"/>
      <c r="I108" s="46"/>
      <c r="J108" s="79"/>
      <c r="S108" s="190"/>
    </row>
    <row r="109" spans="1:19" s="73" customFormat="1" ht="13.15" customHeight="1">
      <c r="A109" s="64" t="s">
        <v>197</v>
      </c>
      <c r="B109" s="65" t="s">
        <v>198</v>
      </c>
      <c r="C109" s="66">
        <v>1</v>
      </c>
      <c r="D109" s="67">
        <v>2</v>
      </c>
      <c r="E109" s="68">
        <v>2</v>
      </c>
      <c r="F109" s="61">
        <f>SUM(C109,D109,E109)/3</f>
        <v>1.6666666666666667</v>
      </c>
      <c r="H109" s="45"/>
      <c r="I109" s="45"/>
      <c r="J109" s="45"/>
      <c r="S109" s="189"/>
    </row>
    <row r="110" spans="1:19" s="76" customFormat="1" ht="12" customHeight="1">
      <c r="A110" s="110"/>
      <c r="B110" s="114" t="s">
        <v>195</v>
      </c>
      <c r="C110" s="111"/>
      <c r="D110" s="91"/>
      <c r="E110" s="112"/>
      <c r="F110" s="115"/>
      <c r="H110" s="91"/>
      <c r="I110" s="91"/>
      <c r="J110" s="79"/>
      <c r="S110" s="190"/>
    </row>
    <row r="111" spans="1:19" s="76" customFormat="1" ht="12" customHeight="1">
      <c r="A111" s="110"/>
      <c r="B111" s="76" t="s">
        <v>199</v>
      </c>
      <c r="C111" s="111"/>
      <c r="D111" s="91"/>
      <c r="E111" s="112"/>
      <c r="F111" s="113"/>
      <c r="H111" s="91"/>
      <c r="I111" s="91"/>
      <c r="J111" s="79"/>
      <c r="S111" s="190"/>
    </row>
    <row r="112" spans="1:19" s="73" customFormat="1" ht="13.15" customHeight="1">
      <c r="A112" s="64" t="s">
        <v>200</v>
      </c>
      <c r="B112" s="65" t="s">
        <v>201</v>
      </c>
      <c r="C112" s="66">
        <v>1</v>
      </c>
      <c r="D112" s="67">
        <v>2</v>
      </c>
      <c r="E112" s="68">
        <v>2</v>
      </c>
      <c r="F112" s="69">
        <f>SUM(C112,D112,E112)/3</f>
        <v>1.6666666666666667</v>
      </c>
      <c r="H112" s="45"/>
      <c r="I112" s="45"/>
      <c r="J112" s="45"/>
      <c r="S112" s="189"/>
    </row>
    <row r="113" spans="1:19" s="76" customFormat="1" ht="12" customHeight="1">
      <c r="A113" s="119"/>
      <c r="B113" s="114" t="s">
        <v>195</v>
      </c>
      <c r="C113" s="70"/>
      <c r="D113" s="71"/>
      <c r="E113" s="72"/>
      <c r="F113" s="115"/>
      <c r="H113" s="91"/>
      <c r="I113" s="91"/>
      <c r="J113" s="79"/>
      <c r="S113" s="190"/>
    </row>
    <row r="114" spans="1:19" s="76" customFormat="1" ht="12" customHeight="1">
      <c r="A114" s="110"/>
      <c r="B114" s="118" t="s">
        <v>202</v>
      </c>
      <c r="C114" s="111"/>
      <c r="D114" s="91"/>
      <c r="E114" s="112"/>
      <c r="F114" s="113"/>
      <c r="H114" s="91"/>
      <c r="I114" s="91"/>
      <c r="J114" s="79"/>
      <c r="S114" s="190"/>
    </row>
    <row r="115" spans="1:19" s="73" customFormat="1" ht="13.5" customHeight="1">
      <c r="A115" s="64" t="s">
        <v>203</v>
      </c>
      <c r="B115" s="65" t="s">
        <v>204</v>
      </c>
      <c r="C115" s="66">
        <v>1</v>
      </c>
      <c r="D115" s="67">
        <v>2</v>
      </c>
      <c r="E115" s="68">
        <v>2</v>
      </c>
      <c r="F115" s="69">
        <f>SUM(C115,D115,E115)/3</f>
        <v>1.6666666666666667</v>
      </c>
      <c r="H115" s="117"/>
      <c r="I115" s="117"/>
      <c r="J115" s="45"/>
      <c r="S115" s="189"/>
    </row>
    <row r="116" spans="1:19" s="76" customFormat="1" ht="12" customHeight="1">
      <c r="A116" s="119"/>
      <c r="B116" s="114" t="s">
        <v>195</v>
      </c>
      <c r="C116" s="70"/>
      <c r="D116" s="71"/>
      <c r="E116" s="72"/>
      <c r="F116" s="120"/>
      <c r="H116" s="91"/>
      <c r="I116" s="91"/>
      <c r="J116" s="79"/>
      <c r="S116" s="190"/>
    </row>
    <row r="117" spans="1:19" s="76" customFormat="1" ht="12" customHeight="1">
      <c r="A117" s="110"/>
      <c r="B117" s="118" t="s">
        <v>205</v>
      </c>
      <c r="C117" s="111"/>
      <c r="D117" s="91"/>
      <c r="E117" s="112"/>
      <c r="F117" s="113"/>
      <c r="J117" s="79"/>
      <c r="S117" s="190"/>
    </row>
    <row r="118" spans="1:19" s="117" customFormat="1" ht="13.5" customHeight="1">
      <c r="A118" s="64" t="s">
        <v>206</v>
      </c>
      <c r="B118" s="65" t="s">
        <v>207</v>
      </c>
      <c r="C118" s="66">
        <v>1</v>
      </c>
      <c r="D118" s="67">
        <v>2</v>
      </c>
      <c r="E118" s="68">
        <v>2</v>
      </c>
      <c r="F118" s="69">
        <f>SUM(C118,D118,E118)/3</f>
        <v>1.6666666666666667</v>
      </c>
      <c r="J118" s="35"/>
      <c r="S118" s="189"/>
    </row>
    <row r="119" spans="1:19" s="76" customFormat="1" ht="12" customHeight="1">
      <c r="A119" s="119"/>
      <c r="B119" s="114" t="s">
        <v>195</v>
      </c>
      <c r="C119" s="70"/>
      <c r="D119" s="71"/>
      <c r="E119" s="72"/>
      <c r="F119" s="120"/>
      <c r="H119" s="91"/>
      <c r="I119" s="91"/>
      <c r="J119" s="79"/>
      <c r="S119" s="190"/>
    </row>
    <row r="120" spans="1:19" s="76" customFormat="1" ht="12" customHeight="1">
      <c r="A120" s="110"/>
      <c r="B120" s="118" t="s">
        <v>208</v>
      </c>
      <c r="C120" s="111"/>
      <c r="D120" s="91"/>
      <c r="E120" s="112"/>
      <c r="F120" s="113"/>
      <c r="J120" s="79"/>
      <c r="S120" s="190"/>
    </row>
    <row r="121" spans="1:19" s="117" customFormat="1" ht="13.5" customHeight="1">
      <c r="A121" s="64" t="s">
        <v>209</v>
      </c>
      <c r="B121" s="65" t="s">
        <v>210</v>
      </c>
      <c r="C121" s="66">
        <v>1</v>
      </c>
      <c r="D121" s="67">
        <v>2</v>
      </c>
      <c r="E121" s="68">
        <v>2</v>
      </c>
      <c r="F121" s="69">
        <f>SUM(C121,D121,E121)/3</f>
        <v>1.6666666666666667</v>
      </c>
      <c r="J121" s="35"/>
      <c r="S121" s="189"/>
    </row>
    <row r="122" spans="1:19" s="76" customFormat="1" ht="12" customHeight="1">
      <c r="A122" s="119"/>
      <c r="B122" s="114" t="s">
        <v>195</v>
      </c>
      <c r="C122" s="70"/>
      <c r="D122" s="71"/>
      <c r="E122" s="72"/>
      <c r="F122" s="120"/>
      <c r="H122" s="91"/>
      <c r="I122" s="91"/>
      <c r="J122" s="79"/>
      <c r="S122" s="190"/>
    </row>
    <row r="123" spans="1:19" s="76" customFormat="1" ht="12" customHeight="1">
      <c r="A123" s="110"/>
      <c r="B123" s="118" t="s">
        <v>211</v>
      </c>
      <c r="C123" s="111"/>
      <c r="D123" s="91"/>
      <c r="E123" s="112"/>
      <c r="F123" s="113"/>
      <c r="J123" s="79"/>
      <c r="S123" s="190"/>
    </row>
    <row r="124" spans="1:19" s="43" customFormat="1" ht="13.15" customHeight="1">
      <c r="A124" s="64" t="s">
        <v>212</v>
      </c>
      <c r="B124" s="65" t="s">
        <v>213</v>
      </c>
      <c r="C124" s="66">
        <v>1</v>
      </c>
      <c r="D124" s="67">
        <v>3</v>
      </c>
      <c r="E124" s="68">
        <v>2</v>
      </c>
      <c r="F124" s="69">
        <f>SUM(C124,D124,E124)/3</f>
        <v>2</v>
      </c>
      <c r="H124" s="46"/>
      <c r="I124" s="46"/>
      <c r="J124" s="45"/>
      <c r="S124" s="162"/>
    </row>
    <row r="125" spans="1:19" s="76" customFormat="1" ht="12" customHeight="1">
      <c r="A125" s="110"/>
      <c r="B125" s="114" t="s">
        <v>195</v>
      </c>
      <c r="C125" s="111"/>
      <c r="D125" s="91"/>
      <c r="E125" s="112"/>
      <c r="F125" s="115"/>
      <c r="H125" s="91"/>
      <c r="I125" s="91"/>
      <c r="J125" s="79"/>
      <c r="S125" s="190"/>
    </row>
    <row r="126" spans="1:19" s="76" customFormat="1" ht="12" customHeight="1">
      <c r="A126" s="119"/>
      <c r="B126" s="204" t="s">
        <v>214</v>
      </c>
      <c r="C126" s="70"/>
      <c r="D126" s="71"/>
      <c r="E126" s="72"/>
      <c r="F126" s="120"/>
      <c r="H126" s="46"/>
      <c r="I126" s="46"/>
      <c r="J126" s="79"/>
      <c r="S126" s="190"/>
    </row>
    <row r="127" spans="1:19" s="76" customFormat="1" ht="12" customHeight="1">
      <c r="A127" s="119"/>
      <c r="B127" s="204" t="s">
        <v>215</v>
      </c>
      <c r="C127" s="70"/>
      <c r="D127" s="71"/>
      <c r="E127" s="72"/>
      <c r="F127" s="120"/>
      <c r="H127" s="46"/>
      <c r="I127" s="46"/>
      <c r="J127" s="79"/>
      <c r="S127" s="190"/>
    </row>
    <row r="128" spans="1:19" s="117" customFormat="1" ht="13.5" customHeight="1">
      <c r="A128" s="64" t="s">
        <v>216</v>
      </c>
      <c r="B128" s="65" t="s">
        <v>217</v>
      </c>
      <c r="C128" s="66">
        <v>1</v>
      </c>
      <c r="D128" s="67">
        <v>2</v>
      </c>
      <c r="E128" s="68">
        <v>2</v>
      </c>
      <c r="F128" s="69">
        <f>SUM(C128,D128,E128)/3</f>
        <v>1.6666666666666667</v>
      </c>
      <c r="J128" s="35"/>
      <c r="S128" s="189"/>
    </row>
    <row r="129" spans="1:19" s="76" customFormat="1" ht="12" customHeight="1">
      <c r="A129" s="119"/>
      <c r="B129" s="114" t="s">
        <v>195</v>
      </c>
      <c r="C129" s="70"/>
      <c r="D129" s="71"/>
      <c r="E129" s="72"/>
      <c r="F129" s="120"/>
      <c r="H129" s="91"/>
      <c r="I129" s="91"/>
      <c r="J129" s="79"/>
      <c r="S129" s="190"/>
    </row>
    <row r="130" spans="1:19" s="76" customFormat="1" ht="12" customHeight="1">
      <c r="A130" s="110"/>
      <c r="B130" s="118" t="s">
        <v>218</v>
      </c>
      <c r="C130" s="111"/>
      <c r="D130" s="91"/>
      <c r="E130" s="112"/>
      <c r="F130" s="113"/>
      <c r="J130" s="79"/>
      <c r="S130" s="190"/>
    </row>
    <row r="131" spans="1:19" s="34" customFormat="1" ht="12" customHeight="1" thickBot="1">
      <c r="A131" s="80"/>
      <c r="B131" s="81"/>
      <c r="C131" s="394">
        <f>SUM(C104:D130)</f>
        <v>28</v>
      </c>
      <c r="D131" s="394"/>
      <c r="E131" s="394"/>
      <c r="F131" s="82" t="s">
        <v>17</v>
      </c>
      <c r="H131" s="83">
        <f>SUM(C104:D105)</f>
        <v>3</v>
      </c>
      <c r="I131" s="84">
        <f>SUM(C106:D130)</f>
        <v>25</v>
      </c>
      <c r="J131" s="188">
        <f>SUM(F106:F130)</f>
        <v>13.666666666666666</v>
      </c>
      <c r="S131" s="162"/>
    </row>
    <row r="132" spans="1:19" ht="14.45" hidden="1" thickBot="1">
      <c r="A132" s="85"/>
      <c r="B132" s="86"/>
      <c r="C132" s="87"/>
      <c r="D132" s="87"/>
      <c r="E132" s="205" t="s">
        <v>18</v>
      </c>
      <c r="F132" s="89">
        <f>SUM(F104:F130)</f>
        <v>15.666666666666666</v>
      </c>
      <c r="H132" s="46"/>
      <c r="I132" s="46"/>
    </row>
    <row r="133" spans="1:19" ht="51" customHeight="1" thickBot="1"/>
    <row r="134" spans="1:19" ht="18" customHeight="1" thickBot="1">
      <c r="A134" s="404" t="s">
        <v>45</v>
      </c>
      <c r="B134" s="405"/>
      <c r="C134" s="405"/>
      <c r="D134" s="405"/>
      <c r="E134" s="405"/>
      <c r="F134" s="406"/>
      <c r="H134" s="44"/>
      <c r="I134" s="44"/>
    </row>
    <row r="135" spans="1:19" s="18" customFormat="1" ht="12" customHeight="1">
      <c r="A135" s="15" t="s">
        <v>4</v>
      </c>
      <c r="B135" s="16" t="s">
        <v>5</v>
      </c>
      <c r="C135" s="403" t="s">
        <v>6</v>
      </c>
      <c r="D135" s="403"/>
      <c r="E135" s="403"/>
      <c r="F135" s="17" t="s">
        <v>7</v>
      </c>
      <c r="H135" s="91"/>
      <c r="I135" s="91"/>
      <c r="J135" s="20"/>
      <c r="S135" s="162"/>
    </row>
    <row r="136" spans="1:19" s="43" customFormat="1" ht="13.5" customHeight="1">
      <c r="A136" s="100" t="s">
        <v>219</v>
      </c>
      <c r="B136" s="101" t="s">
        <v>220</v>
      </c>
      <c r="C136" s="102">
        <v>2</v>
      </c>
      <c r="D136" s="103">
        <v>32</v>
      </c>
      <c r="E136" s="103">
        <v>3</v>
      </c>
      <c r="F136" s="104">
        <f>SUM(C136,D136,E136)/3</f>
        <v>12.333333333333334</v>
      </c>
      <c r="H136" s="44"/>
      <c r="I136" s="44"/>
      <c r="J136" s="45"/>
      <c r="S136" s="162"/>
    </row>
    <row r="137" spans="1:19" s="76" customFormat="1" ht="14.25">
      <c r="A137" s="119"/>
      <c r="B137" s="206" t="s">
        <v>221</v>
      </c>
      <c r="C137" s="70"/>
      <c r="D137" s="71"/>
      <c r="E137" s="71"/>
      <c r="F137" s="120"/>
      <c r="H137" s="91"/>
      <c r="I137" s="91"/>
      <c r="J137" s="79"/>
      <c r="S137" s="190"/>
    </row>
    <row r="138" spans="1:19" s="76" customFormat="1" ht="22.5">
      <c r="A138" s="119"/>
      <c r="B138" s="207" t="s">
        <v>222</v>
      </c>
      <c r="C138" s="70"/>
      <c r="D138" s="71"/>
      <c r="E138" s="72"/>
      <c r="F138" s="120"/>
      <c r="H138" s="91"/>
      <c r="I138" s="91"/>
      <c r="J138" s="79"/>
      <c r="S138" s="190"/>
    </row>
    <row r="139" spans="1:19" s="76" customFormat="1" ht="12" customHeight="1">
      <c r="A139" s="119"/>
      <c r="B139" s="204" t="s">
        <v>223</v>
      </c>
      <c r="C139" s="70"/>
      <c r="D139" s="71"/>
      <c r="E139" s="72"/>
      <c r="F139" s="120"/>
      <c r="H139" s="46"/>
      <c r="I139" s="46"/>
      <c r="J139" s="79"/>
      <c r="S139" s="190"/>
    </row>
    <row r="140" spans="1:19" s="34" customFormat="1" ht="12" customHeight="1" thickBot="1">
      <c r="A140" s="80"/>
      <c r="B140" s="81"/>
      <c r="C140" s="394">
        <f>SUM(C136:D139)</f>
        <v>34</v>
      </c>
      <c r="D140" s="394"/>
      <c r="E140" s="394"/>
      <c r="F140" s="82" t="s">
        <v>17</v>
      </c>
      <c r="H140" s="83">
        <f>0</f>
        <v>0</v>
      </c>
      <c r="I140" s="84">
        <f>SUM(C136:D139)</f>
        <v>34</v>
      </c>
      <c r="J140" s="188">
        <f>SUM(F136:F139)</f>
        <v>12.333333333333334</v>
      </c>
      <c r="S140" s="162"/>
    </row>
    <row r="141" spans="1:19" ht="14.45" hidden="1" thickBot="1">
      <c r="A141" s="208"/>
      <c r="B141" s="86"/>
      <c r="C141" s="87"/>
      <c r="D141" s="87"/>
      <c r="E141" s="88" t="s">
        <v>18</v>
      </c>
      <c r="F141" s="89">
        <f>SUM(F136:F139)</f>
        <v>12.333333333333334</v>
      </c>
      <c r="H141" s="54"/>
      <c r="I141" s="54"/>
    </row>
    <row r="142" spans="1:19" ht="15.75" thickBot="1">
      <c r="H142" s="44"/>
      <c r="I142" s="44"/>
      <c r="J142" s="209">
        <f>SUM(J6:J140)</f>
        <v>62</v>
      </c>
    </row>
    <row r="143" spans="1:19" ht="15.75" thickBot="1">
      <c r="A143" s="395" t="s">
        <v>46</v>
      </c>
      <c r="B143" s="396"/>
      <c r="F143" s="8"/>
    </row>
    <row r="144" spans="1:19">
      <c r="A144" s="210">
        <f>SUM(H6:H141)*15</f>
        <v>660</v>
      </c>
      <c r="B144" s="211" t="s">
        <v>47</v>
      </c>
      <c r="F144" s="8"/>
      <c r="J144" s="122">
        <v>26.666666666666668</v>
      </c>
    </row>
    <row r="145" spans="1:20">
      <c r="A145" s="212">
        <f>SUM(I6:I141)*15</f>
        <v>1995</v>
      </c>
      <c r="B145" s="213" t="s">
        <v>48</v>
      </c>
      <c r="F145" s="8"/>
    </row>
    <row r="146" spans="1:20">
      <c r="A146" s="214">
        <f>A144+A145</f>
        <v>2655</v>
      </c>
      <c r="B146" s="215" t="s">
        <v>49</v>
      </c>
      <c r="F146" s="8"/>
      <c r="J146" s="122">
        <f>SUM(J142:J144)</f>
        <v>88.666666666666671</v>
      </c>
    </row>
    <row r="147" spans="1:20" ht="15.75" thickBot="1">
      <c r="A147" s="216">
        <f>SUM(F25,F50,F68,F98,F132,F141)</f>
        <v>88.666666666666657</v>
      </c>
      <c r="B147" s="217" t="s">
        <v>50</v>
      </c>
      <c r="F147" s="8"/>
    </row>
    <row r="148" spans="1:20">
      <c r="A148" s="123"/>
      <c r="F148" s="8"/>
    </row>
    <row r="149" spans="1:20" ht="15.75" thickBot="1">
      <c r="A149" s="396" t="s">
        <v>224</v>
      </c>
      <c r="B149" s="396"/>
      <c r="F149" s="8"/>
    </row>
    <row r="150" spans="1:20">
      <c r="A150" s="218">
        <v>660</v>
      </c>
      <c r="B150" s="219" t="s">
        <v>47</v>
      </c>
      <c r="F150" s="8"/>
    </row>
    <row r="151" spans="1:20">
      <c r="A151" s="220">
        <v>2085</v>
      </c>
      <c r="B151" s="221" t="s">
        <v>48</v>
      </c>
      <c r="F151" s="8"/>
    </row>
    <row r="152" spans="1:20">
      <c r="A152" s="222">
        <v>2745</v>
      </c>
      <c r="B152" s="223" t="s">
        <v>51</v>
      </c>
      <c r="F152" s="8"/>
    </row>
    <row r="153" spans="1:20" ht="15.75" thickBot="1">
      <c r="A153" s="224">
        <v>91.666666666666671</v>
      </c>
      <c r="B153" s="225" t="s">
        <v>50</v>
      </c>
      <c r="F153" s="8"/>
    </row>
    <row r="154" spans="1:20">
      <c r="H154" s="46"/>
      <c r="I154" s="46"/>
    </row>
    <row r="155" spans="1:20">
      <c r="H155" s="54"/>
      <c r="I155" s="54"/>
    </row>
    <row r="156" spans="1:20">
      <c r="H156" s="54"/>
      <c r="I156" s="54"/>
    </row>
    <row r="157" spans="1:20">
      <c r="H157" s="44"/>
      <c r="I157" s="44"/>
    </row>
    <row r="158" spans="1:20">
      <c r="H158" s="44"/>
      <c r="I158" s="44"/>
    </row>
    <row r="159" spans="1:20" s="12" customFormat="1">
      <c r="A159" s="8"/>
      <c r="B159" s="8"/>
      <c r="C159" s="9"/>
      <c r="D159" s="9"/>
      <c r="E159" s="9"/>
      <c r="F159" s="10"/>
      <c r="G159" s="8"/>
      <c r="H159" s="44"/>
      <c r="I159" s="44"/>
      <c r="K159" s="8"/>
      <c r="L159" s="8"/>
      <c r="M159" s="8"/>
      <c r="N159" s="8"/>
      <c r="O159" s="8"/>
      <c r="P159" s="8"/>
      <c r="Q159" s="8"/>
      <c r="R159" s="8"/>
      <c r="S159" s="162"/>
      <c r="T159" s="8"/>
    </row>
    <row r="160" spans="1:20" s="12" customFormat="1">
      <c r="A160" s="8"/>
      <c r="B160" s="8"/>
      <c r="C160" s="9"/>
      <c r="D160" s="9"/>
      <c r="E160" s="9"/>
      <c r="F160" s="10"/>
      <c r="G160" s="8"/>
      <c r="H160" s="46"/>
      <c r="I160" s="46"/>
      <c r="K160" s="8"/>
      <c r="L160" s="8"/>
      <c r="M160" s="8"/>
      <c r="N160" s="8"/>
      <c r="O160" s="8"/>
      <c r="P160" s="8"/>
      <c r="Q160" s="8"/>
      <c r="R160" s="8"/>
      <c r="S160" s="162"/>
      <c r="T160" s="8"/>
    </row>
    <row r="161" spans="1:20" s="12" customFormat="1">
      <c r="A161" s="8"/>
      <c r="B161" s="8"/>
      <c r="C161" s="9"/>
      <c r="D161" s="9"/>
      <c r="E161" s="9"/>
      <c r="F161" s="10"/>
      <c r="G161" s="8"/>
      <c r="H161" s="44"/>
      <c r="I161" s="44"/>
      <c r="K161" s="8"/>
      <c r="L161" s="8"/>
      <c r="M161" s="8"/>
      <c r="N161" s="8"/>
      <c r="O161" s="8"/>
      <c r="P161" s="8"/>
      <c r="Q161" s="8"/>
      <c r="R161" s="8"/>
      <c r="S161" s="162"/>
      <c r="T161" s="8"/>
    </row>
    <row r="162" spans="1:20" s="12" customFormat="1">
      <c r="A162" s="8"/>
      <c r="B162" s="8"/>
      <c r="C162" s="9"/>
      <c r="D162" s="9"/>
      <c r="E162" s="9"/>
      <c r="F162" s="10"/>
      <c r="G162" s="8"/>
      <c r="H162" s="44"/>
      <c r="I162" s="44"/>
      <c r="K162" s="8"/>
      <c r="L162" s="8"/>
      <c r="M162" s="8"/>
      <c r="N162" s="8"/>
      <c r="O162" s="8"/>
      <c r="P162" s="8"/>
      <c r="Q162" s="8"/>
      <c r="R162" s="8"/>
      <c r="S162" s="162"/>
      <c r="T162" s="8"/>
    </row>
    <row r="163" spans="1:20" s="12" customFormat="1">
      <c r="A163" s="8"/>
      <c r="B163" s="8"/>
      <c r="C163" s="9"/>
      <c r="D163" s="9"/>
      <c r="E163" s="9"/>
      <c r="F163" s="10"/>
      <c r="G163" s="8"/>
      <c r="H163" s="46"/>
      <c r="I163" s="46"/>
      <c r="K163" s="8"/>
      <c r="L163" s="8"/>
      <c r="M163" s="8"/>
      <c r="N163" s="8"/>
      <c r="O163" s="8"/>
      <c r="P163" s="8"/>
      <c r="Q163" s="8"/>
      <c r="R163" s="8"/>
      <c r="S163" s="162"/>
      <c r="T163" s="8"/>
    </row>
    <row r="164" spans="1:20" s="12" customFormat="1">
      <c r="A164" s="8"/>
      <c r="B164" s="8"/>
      <c r="C164" s="9"/>
      <c r="D164" s="9"/>
      <c r="E164" s="9"/>
      <c r="F164" s="10"/>
      <c r="G164" s="8"/>
      <c r="H164" s="44"/>
      <c r="I164" s="44"/>
      <c r="K164" s="8"/>
      <c r="L164" s="8"/>
      <c r="M164" s="8"/>
      <c r="N164" s="8"/>
      <c r="O164" s="8"/>
      <c r="P164" s="8"/>
      <c r="Q164" s="8"/>
      <c r="R164" s="8"/>
      <c r="S164" s="162"/>
      <c r="T164" s="8"/>
    </row>
    <row r="165" spans="1:20" s="12" customFormat="1">
      <c r="A165" s="8"/>
      <c r="B165" s="8"/>
      <c r="C165" s="9"/>
      <c r="D165" s="9"/>
      <c r="E165" s="9"/>
      <c r="F165" s="10"/>
      <c r="G165" s="8"/>
      <c r="H165" s="46"/>
      <c r="I165" s="46"/>
      <c r="K165" s="8"/>
      <c r="L165" s="8"/>
      <c r="M165" s="8"/>
      <c r="N165" s="8"/>
      <c r="O165" s="8"/>
      <c r="P165" s="8"/>
      <c r="Q165" s="8"/>
      <c r="R165" s="8"/>
      <c r="S165" s="162"/>
      <c r="T165" s="8"/>
    </row>
    <row r="166" spans="1:20" s="12" customFormat="1">
      <c r="A166" s="8"/>
      <c r="B166" s="8"/>
      <c r="C166" s="9"/>
      <c r="D166" s="9"/>
      <c r="E166" s="9"/>
      <c r="F166" s="10"/>
      <c r="G166" s="8"/>
      <c r="H166" s="46"/>
      <c r="I166" s="46"/>
      <c r="K166" s="8"/>
      <c r="L166" s="8"/>
      <c r="M166" s="8"/>
      <c r="N166" s="8"/>
      <c r="O166" s="8"/>
      <c r="P166" s="8"/>
      <c r="Q166" s="8"/>
      <c r="R166" s="8"/>
      <c r="S166" s="162"/>
      <c r="T166" s="8"/>
    </row>
    <row r="167" spans="1:20" s="12" customFormat="1">
      <c r="A167" s="8"/>
      <c r="B167" s="8"/>
      <c r="C167" s="9"/>
      <c r="D167" s="9"/>
      <c r="E167" s="9"/>
      <c r="F167" s="10"/>
      <c r="G167" s="8"/>
      <c r="H167" s="45"/>
      <c r="I167" s="45"/>
      <c r="K167" s="8"/>
      <c r="L167" s="8"/>
      <c r="M167" s="8"/>
      <c r="N167" s="8"/>
      <c r="O167" s="8"/>
      <c r="P167" s="8"/>
      <c r="Q167" s="8"/>
      <c r="R167" s="8"/>
      <c r="S167" s="162"/>
      <c r="T167" s="8"/>
    </row>
    <row r="168" spans="1:20" s="12" customFormat="1">
      <c r="A168" s="8"/>
      <c r="B168" s="8"/>
      <c r="C168" s="9"/>
      <c r="D168" s="9"/>
      <c r="E168" s="9"/>
      <c r="F168" s="10"/>
      <c r="G168" s="8"/>
      <c r="H168" s="46"/>
      <c r="I168" s="46"/>
      <c r="K168" s="8"/>
      <c r="L168" s="8"/>
      <c r="M168" s="8"/>
      <c r="N168" s="8"/>
      <c r="O168" s="8"/>
      <c r="P168" s="8"/>
      <c r="Q168" s="8"/>
      <c r="R168" s="8"/>
      <c r="S168" s="162"/>
      <c r="T168" s="8"/>
    </row>
    <row r="169" spans="1:20" s="12" customFormat="1">
      <c r="A169" s="8"/>
      <c r="B169" s="8"/>
      <c r="C169" s="9"/>
      <c r="D169" s="9"/>
      <c r="E169" s="9"/>
      <c r="F169" s="10"/>
      <c r="G169" s="8"/>
      <c r="H169" s="44"/>
      <c r="I169" s="44"/>
      <c r="K169" s="8"/>
      <c r="L169" s="8"/>
      <c r="M169" s="8"/>
      <c r="N169" s="8"/>
      <c r="O169" s="8"/>
      <c r="P169" s="8"/>
      <c r="Q169" s="8"/>
      <c r="R169" s="8"/>
      <c r="S169" s="162"/>
      <c r="T169" s="8"/>
    </row>
    <row r="170" spans="1:20" s="12" customFormat="1">
      <c r="A170" s="8"/>
      <c r="B170" s="8"/>
      <c r="C170" s="9"/>
      <c r="D170" s="9"/>
      <c r="E170" s="9"/>
      <c r="F170" s="10"/>
      <c r="G170" s="8"/>
      <c r="H170" s="44"/>
      <c r="I170" s="44"/>
      <c r="K170" s="8"/>
      <c r="L170" s="8"/>
      <c r="M170" s="8"/>
      <c r="N170" s="8"/>
      <c r="O170" s="8"/>
      <c r="P170" s="8"/>
      <c r="Q170" s="8"/>
      <c r="R170" s="8"/>
      <c r="S170" s="162"/>
      <c r="T170" s="8"/>
    </row>
    <row r="171" spans="1:20" s="12" customFormat="1">
      <c r="A171" s="8"/>
      <c r="B171" s="8"/>
      <c r="C171" s="9"/>
      <c r="D171" s="9"/>
      <c r="E171" s="9"/>
      <c r="F171" s="10"/>
      <c r="G171" s="8"/>
      <c r="H171" s="44"/>
      <c r="I171" s="44"/>
      <c r="K171" s="8"/>
      <c r="L171" s="8"/>
      <c r="M171" s="8"/>
      <c r="N171" s="8"/>
      <c r="O171" s="8"/>
      <c r="P171" s="8"/>
      <c r="Q171" s="8"/>
      <c r="R171" s="8"/>
      <c r="S171" s="162"/>
      <c r="T171" s="8"/>
    </row>
    <row r="172" spans="1:20" s="12" customFormat="1">
      <c r="A172" s="8"/>
      <c r="B172" s="8"/>
      <c r="C172" s="9"/>
      <c r="D172" s="9"/>
      <c r="E172" s="9"/>
      <c r="F172" s="10"/>
      <c r="G172" s="8"/>
      <c r="H172" s="43"/>
      <c r="I172" s="43"/>
      <c r="K172" s="8"/>
      <c r="L172" s="8"/>
      <c r="M172" s="8"/>
      <c r="N172" s="8"/>
      <c r="O172" s="8"/>
      <c r="P172" s="8"/>
      <c r="Q172" s="8"/>
      <c r="R172" s="8"/>
      <c r="S172" s="162"/>
      <c r="T172" s="8"/>
    </row>
    <row r="177" spans="1:20" s="12" customFormat="1">
      <c r="A177" s="8"/>
      <c r="B177" s="8"/>
      <c r="C177" s="9"/>
      <c r="D177" s="9"/>
      <c r="E177" s="9"/>
      <c r="F177" s="10"/>
      <c r="G177" s="8"/>
      <c r="H177" s="54"/>
      <c r="I177" s="54"/>
      <c r="K177" s="8"/>
      <c r="L177" s="8"/>
      <c r="M177" s="8"/>
      <c r="N177" s="8"/>
      <c r="O177" s="8"/>
      <c r="P177" s="8"/>
      <c r="Q177" s="8"/>
      <c r="R177" s="8"/>
      <c r="S177" s="162"/>
      <c r="T177" s="8"/>
    </row>
  </sheetData>
  <mergeCells count="23">
    <mergeCell ref="A2:F2"/>
    <mergeCell ref="A3:F3"/>
    <mergeCell ref="C6:E6"/>
    <mergeCell ref="C97:E97"/>
    <mergeCell ref="C24:E24"/>
    <mergeCell ref="A27:F27"/>
    <mergeCell ref="C28:E28"/>
    <mergeCell ref="C49:E49"/>
    <mergeCell ref="A52:F52"/>
    <mergeCell ref="A54:F54"/>
    <mergeCell ref="C55:E55"/>
    <mergeCell ref="C67:E67"/>
    <mergeCell ref="A70:F70"/>
    <mergeCell ref="C71:E71"/>
    <mergeCell ref="C140:E140"/>
    <mergeCell ref="A143:B143"/>
    <mergeCell ref="A149:B149"/>
    <mergeCell ref="A100:F100"/>
    <mergeCell ref="A102:F102"/>
    <mergeCell ref="C103:E103"/>
    <mergeCell ref="C131:E131"/>
    <mergeCell ref="A134:F134"/>
    <mergeCell ref="C135:E135"/>
  </mergeCells>
  <printOptions horizontalCentered="1" verticalCentered="1"/>
  <pageMargins left="0.51181102362204722" right="0.51181102362204722" top="0.70866141732283472" bottom="0.15748031496062992" header="0.31496062992125984" footer="0.31496062992125984"/>
  <pageSetup paperSize="192" fitToHeight="0" orientation="landscape" r:id="rId1"/>
  <headerFooter>
    <oddHeader>&amp;L&amp;G&amp;R&amp;"Evrett,Gras"&amp;20LOGIGRAMME&amp;"Gellix,Normal"&amp;11
&amp;"Gellix,Gras"&amp;12Sciences de la nature 200.B1</oddHeader>
  </headerFooter>
  <rowBreaks count="2" manualBreakCount="2">
    <brk id="50" max="5" man="1"/>
    <brk id="97" max="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F48B5-E2FC-4C6D-8F72-5DF77953A28C}">
  <sheetPr>
    <tabColor rgb="FFC00000"/>
    <pageSetUpPr fitToPage="1"/>
  </sheetPr>
  <dimension ref="A1:Y189"/>
  <sheetViews>
    <sheetView showGridLines="0" topLeftCell="L19" zoomScale="145" zoomScaleNormal="145" workbookViewId="0">
      <selection activeCell="Q11" sqref="Q11"/>
    </sheetView>
  </sheetViews>
  <sheetFormatPr baseColWidth="10" defaultColWidth="11.42578125" defaultRowHeight="15"/>
  <cols>
    <col min="1" max="1" width="12.85546875" style="8" hidden="1" customWidth="1"/>
    <col min="2" max="2" width="81.140625" style="8" hidden="1" customWidth="1"/>
    <col min="3" max="3" width="2.7109375" style="9" hidden="1" customWidth="1"/>
    <col min="4" max="4" width="3.28515625" style="9" hidden="1" customWidth="1"/>
    <col min="5" max="5" width="2.7109375" style="9" hidden="1" customWidth="1"/>
    <col min="6" max="6" width="7" style="10" hidden="1" customWidth="1"/>
    <col min="7" max="7" width="2.28515625" style="8" hidden="1" customWidth="1"/>
    <col min="8" max="9" width="11.42578125" style="11" hidden="1" customWidth="1"/>
    <col min="10" max="10" width="11.42578125" style="12" hidden="1" customWidth="1"/>
    <col min="11" max="11" width="11.42578125" style="8" hidden="1" customWidth="1"/>
    <col min="12" max="12" width="1.7109375" style="8" customWidth="1"/>
    <col min="13" max="13" width="25.7109375" style="8" customWidth="1"/>
    <col min="14" max="14" width="5.7109375" style="8" customWidth="1"/>
    <col min="15" max="15" width="25.7109375" style="8" customWidth="1"/>
    <col min="16" max="16" width="5.7109375" style="8" customWidth="1"/>
    <col min="17" max="17" width="25.7109375" style="8" customWidth="1"/>
    <col min="18" max="18" width="5.7109375" style="8" customWidth="1"/>
    <col min="19" max="19" width="25.7109375" style="162" customWidth="1"/>
    <col min="20" max="20" width="1.7109375" style="8" customWidth="1"/>
    <col min="21" max="21" width="5.5703125" style="8" customWidth="1"/>
    <col min="22" max="16384" width="11.42578125" style="8"/>
  </cols>
  <sheetData>
    <row r="1" spans="1:25" ht="46.15" hidden="1" customHeight="1" thickBot="1"/>
    <row r="2" spans="1:25" ht="16.149999999999999" hidden="1" thickBot="1">
      <c r="A2" s="407" t="s">
        <v>129</v>
      </c>
      <c r="B2" s="408"/>
      <c r="C2" s="408"/>
      <c r="D2" s="408"/>
      <c r="E2" s="408"/>
      <c r="F2" s="408"/>
    </row>
    <row r="3" spans="1:25" ht="14.45" hidden="1" thickBot="1">
      <c r="A3" s="409" t="s">
        <v>130</v>
      </c>
      <c r="B3" s="409"/>
      <c r="C3" s="409"/>
      <c r="D3" s="409"/>
      <c r="E3" s="409"/>
      <c r="F3" s="409"/>
    </row>
    <row r="4" spans="1:25" ht="30" customHeight="1" thickBot="1">
      <c r="L4" s="163"/>
      <c r="M4" s="164" t="s">
        <v>131</v>
      </c>
      <c r="N4" s="164"/>
      <c r="O4" s="164" t="s">
        <v>132</v>
      </c>
      <c r="P4" s="164"/>
      <c r="Q4" s="164" t="s">
        <v>133</v>
      </c>
      <c r="R4" s="164"/>
      <c r="S4" s="165" t="s">
        <v>134</v>
      </c>
      <c r="T4" s="166"/>
    </row>
    <row r="5" spans="1:25" s="43" customFormat="1" ht="63" customHeight="1" thickBot="1">
      <c r="A5" s="37" t="s">
        <v>11</v>
      </c>
      <c r="B5" s="38" t="s">
        <v>12</v>
      </c>
      <c r="C5" s="39">
        <v>3</v>
      </c>
      <c r="D5" s="40">
        <v>1</v>
      </c>
      <c r="E5" s="41">
        <v>3</v>
      </c>
      <c r="F5" s="42">
        <f>SUM(C5,D5,E5)/3</f>
        <v>2.3333333333333335</v>
      </c>
      <c r="H5" s="44"/>
      <c r="I5" s="44"/>
      <c r="J5" s="45"/>
      <c r="L5" s="176"/>
      <c r="M5" s="226" t="s">
        <v>244</v>
      </c>
      <c r="Q5" s="226" t="s">
        <v>245</v>
      </c>
      <c r="R5" s="8"/>
      <c r="S5" s="226" t="s">
        <v>246</v>
      </c>
      <c r="T5" s="177"/>
    </row>
    <row r="6" spans="1:25" s="34" customFormat="1" ht="19.899999999999999" customHeight="1" thickBot="1">
      <c r="A6" s="29"/>
      <c r="B6" s="30" t="s">
        <v>13</v>
      </c>
      <c r="C6" s="31"/>
      <c r="D6" s="32"/>
      <c r="E6" s="33"/>
      <c r="F6" s="26"/>
      <c r="H6" s="46"/>
      <c r="I6" s="46"/>
      <c r="J6" s="36"/>
      <c r="L6" s="174"/>
      <c r="T6" s="175"/>
      <c r="U6" s="162"/>
    </row>
    <row r="7" spans="1:25" s="27" customFormat="1" ht="63" customHeight="1" thickBot="1">
      <c r="A7" s="21"/>
      <c r="B7" s="22" t="s">
        <v>140</v>
      </c>
      <c r="C7" s="23"/>
      <c r="D7" s="24"/>
      <c r="E7" s="25"/>
      <c r="F7" s="26"/>
      <c r="H7" s="11"/>
      <c r="I7" s="11"/>
      <c r="J7" s="28"/>
      <c r="L7" s="172"/>
      <c r="M7" s="226" t="s">
        <v>249</v>
      </c>
      <c r="O7" s="226" t="s">
        <v>250</v>
      </c>
      <c r="Q7" s="226" t="s">
        <v>251</v>
      </c>
      <c r="T7" s="173"/>
      <c r="U7" s="162"/>
      <c r="W7" s="162"/>
      <c r="Y7" s="162"/>
    </row>
    <row r="8" spans="1:25" s="47" customFormat="1" ht="13.5" customHeight="1" thickBot="1">
      <c r="A8" s="64" t="s">
        <v>252</v>
      </c>
      <c r="B8" s="65" t="s">
        <v>253</v>
      </c>
      <c r="C8" s="66">
        <v>1</v>
      </c>
      <c r="D8" s="67">
        <v>2</v>
      </c>
      <c r="E8" s="68">
        <v>1</v>
      </c>
      <c r="F8" s="69">
        <f>SUM(C8,D8,E8)/3</f>
        <v>1.3333333333333333</v>
      </c>
      <c r="H8" s="48"/>
      <c r="I8" s="48"/>
      <c r="J8" s="35"/>
      <c r="L8" s="178"/>
      <c r="M8" s="34"/>
      <c r="S8" s="162"/>
      <c r="T8" s="179"/>
      <c r="U8" s="162"/>
    </row>
    <row r="9" spans="1:25" ht="63" customHeight="1" thickBot="1">
      <c r="A9" s="400" t="s">
        <v>254</v>
      </c>
      <c r="B9" s="401"/>
      <c r="C9" s="401"/>
      <c r="D9" s="401"/>
      <c r="E9" s="401"/>
      <c r="F9" s="402"/>
      <c r="H9" s="13" t="s">
        <v>1</v>
      </c>
      <c r="I9" s="14" t="s">
        <v>2</v>
      </c>
      <c r="J9" s="12" t="s">
        <v>3</v>
      </c>
      <c r="L9" s="167"/>
      <c r="M9" s="226" t="s">
        <v>255</v>
      </c>
      <c r="O9" s="226" t="s">
        <v>256</v>
      </c>
      <c r="Q9" s="226" t="s">
        <v>257</v>
      </c>
      <c r="S9" s="226" t="s">
        <v>258</v>
      </c>
      <c r="T9" s="169"/>
      <c r="U9" s="162"/>
      <c r="W9" s="162"/>
    </row>
    <row r="10" spans="1:25" s="18" customFormat="1" ht="14.45" thickBot="1">
      <c r="A10" s="15" t="s">
        <v>4</v>
      </c>
      <c r="B10" s="16" t="s">
        <v>5</v>
      </c>
      <c r="C10" s="403" t="s">
        <v>6</v>
      </c>
      <c r="D10" s="403"/>
      <c r="E10" s="403"/>
      <c r="F10" s="17" t="s">
        <v>7</v>
      </c>
      <c r="H10" s="19"/>
      <c r="I10" s="19"/>
      <c r="J10" s="20"/>
      <c r="L10" s="170"/>
      <c r="S10" s="162"/>
      <c r="T10" s="171"/>
      <c r="U10" s="162"/>
    </row>
    <row r="11" spans="1:25" s="27" customFormat="1" ht="63" customHeight="1" thickBot="1">
      <c r="A11" s="21"/>
      <c r="B11" s="22" t="s">
        <v>137</v>
      </c>
      <c r="C11" s="23"/>
      <c r="D11" s="24"/>
      <c r="E11" s="25"/>
      <c r="F11" s="26"/>
      <c r="H11" s="11"/>
      <c r="I11" s="11"/>
      <c r="J11" s="28"/>
      <c r="L11" s="172"/>
      <c r="M11" s="226" t="s">
        <v>259</v>
      </c>
      <c r="O11" s="226" t="s">
        <v>260</v>
      </c>
      <c r="T11" s="173"/>
      <c r="U11" s="162"/>
      <c r="W11" s="162"/>
    </row>
    <row r="12" spans="1:25" s="18" customFormat="1" ht="14.45" thickBot="1">
      <c r="A12" s="15" t="s">
        <v>4</v>
      </c>
      <c r="B12" s="16" t="s">
        <v>5</v>
      </c>
      <c r="C12" s="403" t="s">
        <v>6</v>
      </c>
      <c r="D12" s="403"/>
      <c r="E12" s="403"/>
      <c r="F12" s="17" t="s">
        <v>7</v>
      </c>
      <c r="H12" s="19"/>
      <c r="I12" s="19"/>
      <c r="J12" s="20"/>
      <c r="L12" s="170"/>
      <c r="S12" s="162"/>
      <c r="T12" s="171"/>
      <c r="U12" s="162"/>
    </row>
    <row r="13" spans="1:25" s="27" customFormat="1" ht="63" customHeight="1" thickBot="1">
      <c r="A13" s="21"/>
      <c r="B13" s="22" t="s">
        <v>137</v>
      </c>
      <c r="C13" s="23"/>
      <c r="D13" s="24"/>
      <c r="E13" s="25"/>
      <c r="F13" s="26"/>
      <c r="H13" s="11"/>
      <c r="I13" s="11"/>
      <c r="J13" s="28"/>
      <c r="L13" s="172"/>
      <c r="Q13" s="226" t="s">
        <v>247</v>
      </c>
      <c r="S13" s="226" t="s">
        <v>248</v>
      </c>
      <c r="T13" s="173"/>
      <c r="U13" s="162"/>
      <c r="W13" s="162"/>
    </row>
    <row r="14" spans="1:25" s="18" customFormat="1" ht="14.45" thickBot="1">
      <c r="A14" s="15" t="s">
        <v>4</v>
      </c>
      <c r="B14" s="16" t="s">
        <v>5</v>
      </c>
      <c r="C14" s="403" t="s">
        <v>6</v>
      </c>
      <c r="D14" s="403"/>
      <c r="E14" s="403"/>
      <c r="F14" s="17" t="s">
        <v>7</v>
      </c>
      <c r="H14" s="19"/>
      <c r="I14" s="19"/>
      <c r="J14" s="20"/>
      <c r="L14" s="170"/>
      <c r="S14" s="162"/>
      <c r="T14" s="171"/>
    </row>
    <row r="15" spans="1:25" ht="48" customHeight="1" thickBot="1">
      <c r="A15" s="159" t="s">
        <v>0</v>
      </c>
      <c r="B15" s="160"/>
      <c r="C15" s="160"/>
      <c r="D15" s="160"/>
      <c r="E15" s="160"/>
      <c r="F15" s="161"/>
      <c r="H15" s="13" t="s">
        <v>1</v>
      </c>
      <c r="I15" s="14" t="s">
        <v>2</v>
      </c>
      <c r="J15" s="12" t="s">
        <v>3</v>
      </c>
      <c r="L15" s="167"/>
      <c r="M15" s="168" t="s">
        <v>225</v>
      </c>
      <c r="O15" s="168" t="s">
        <v>226</v>
      </c>
      <c r="Q15" s="168" t="s">
        <v>227</v>
      </c>
      <c r="S15" s="168" t="s">
        <v>273</v>
      </c>
      <c r="T15" s="169"/>
    </row>
    <row r="16" spans="1:25" s="18" customFormat="1" ht="14.45" thickBot="1">
      <c r="A16" s="15" t="s">
        <v>4</v>
      </c>
      <c r="B16" s="16" t="s">
        <v>5</v>
      </c>
      <c r="C16" s="403" t="s">
        <v>6</v>
      </c>
      <c r="D16" s="403"/>
      <c r="E16" s="403"/>
      <c r="F16" s="17" t="s">
        <v>7</v>
      </c>
      <c r="H16" s="19"/>
      <c r="I16" s="19"/>
      <c r="J16" s="20"/>
      <c r="L16" s="170"/>
      <c r="S16" s="162"/>
      <c r="T16" s="171"/>
    </row>
    <row r="17" spans="1:20" s="27" customFormat="1" ht="48" customHeight="1" thickBot="1">
      <c r="A17" s="21" t="s">
        <v>8</v>
      </c>
      <c r="B17" s="22" t="s">
        <v>9</v>
      </c>
      <c r="C17" s="23">
        <v>1</v>
      </c>
      <c r="D17" s="24">
        <v>1</v>
      </c>
      <c r="E17" s="25">
        <v>1</v>
      </c>
      <c r="F17" s="26">
        <f>SUM(C17,D17,E17)/3</f>
        <v>1</v>
      </c>
      <c r="H17" s="11"/>
      <c r="I17" s="11"/>
      <c r="J17" s="28"/>
      <c r="L17" s="172"/>
      <c r="M17" s="168" t="s">
        <v>229</v>
      </c>
      <c r="O17" s="168" t="s">
        <v>230</v>
      </c>
      <c r="Q17" s="168" t="s">
        <v>231</v>
      </c>
      <c r="S17" s="168" t="s">
        <v>232</v>
      </c>
      <c r="T17" s="173"/>
    </row>
    <row r="18" spans="1:20" s="34" customFormat="1" thickBot="1">
      <c r="A18" s="29"/>
      <c r="B18" s="30" t="s">
        <v>10</v>
      </c>
      <c r="C18" s="31"/>
      <c r="D18" s="32"/>
      <c r="E18" s="33"/>
      <c r="F18" s="26"/>
      <c r="H18" s="35"/>
      <c r="I18" s="35"/>
      <c r="J18" s="36"/>
      <c r="L18" s="174"/>
      <c r="O18" s="18"/>
      <c r="S18" s="162"/>
      <c r="T18" s="175"/>
    </row>
    <row r="19" spans="1:20" s="43" customFormat="1" ht="48" customHeight="1" thickBot="1">
      <c r="A19" s="37" t="s">
        <v>11</v>
      </c>
      <c r="B19" s="38" t="s">
        <v>12</v>
      </c>
      <c r="C19" s="39">
        <v>3</v>
      </c>
      <c r="D19" s="40">
        <v>1</v>
      </c>
      <c r="E19" s="41">
        <v>3</v>
      </c>
      <c r="F19" s="42">
        <f>SUM(C19,D19,E19)/3</f>
        <v>2.3333333333333335</v>
      </c>
      <c r="H19" s="44"/>
      <c r="I19" s="44"/>
      <c r="J19" s="45"/>
      <c r="L19" s="176"/>
      <c r="M19" s="168" t="s">
        <v>233</v>
      </c>
      <c r="O19" s="168" t="s">
        <v>234</v>
      </c>
      <c r="Q19" s="168" t="s">
        <v>235</v>
      </c>
      <c r="S19" s="168" t="s">
        <v>236</v>
      </c>
      <c r="T19" s="177"/>
    </row>
    <row r="20" spans="1:20" s="34" customFormat="1" ht="13.5" thickBot="1">
      <c r="A20" s="29"/>
      <c r="B20" s="30" t="s">
        <v>13</v>
      </c>
      <c r="C20" s="31"/>
      <c r="D20" s="32"/>
      <c r="E20" s="33"/>
      <c r="F20" s="26"/>
      <c r="H20" s="46"/>
      <c r="I20" s="46"/>
      <c r="J20" s="36"/>
      <c r="L20" s="174"/>
      <c r="T20" s="175"/>
    </row>
    <row r="21" spans="1:20" s="47" customFormat="1" ht="48" customHeight="1" thickBot="1">
      <c r="A21" s="21" t="s">
        <v>14</v>
      </c>
      <c r="B21" s="22" t="s">
        <v>15</v>
      </c>
      <c r="C21" s="23">
        <v>2</v>
      </c>
      <c r="D21" s="24">
        <v>2</v>
      </c>
      <c r="E21" s="25">
        <v>2</v>
      </c>
      <c r="F21" s="26">
        <f>SUM(C21,D21,E21)/3</f>
        <v>2</v>
      </c>
      <c r="H21" s="48"/>
      <c r="I21" s="48"/>
      <c r="J21" s="35"/>
      <c r="L21" s="178"/>
      <c r="O21" s="168" t="s">
        <v>237</v>
      </c>
      <c r="T21" s="179"/>
    </row>
    <row r="22" spans="1:20" s="34" customFormat="1" thickBot="1">
      <c r="A22" s="29"/>
      <c r="B22" s="30" t="s">
        <v>16</v>
      </c>
      <c r="C22" s="31"/>
      <c r="D22" s="32"/>
      <c r="E22" s="33"/>
      <c r="F22" s="26"/>
      <c r="H22" s="46"/>
      <c r="I22" s="46"/>
      <c r="J22" s="36"/>
      <c r="L22" s="174"/>
      <c r="S22" s="162"/>
      <c r="T22" s="175"/>
    </row>
    <row r="23" spans="1:20" s="34" customFormat="1" ht="48" customHeight="1" thickBot="1">
      <c r="A23" s="29"/>
      <c r="B23" s="30"/>
      <c r="C23" s="31"/>
      <c r="D23" s="32"/>
      <c r="E23" s="33"/>
      <c r="F23" s="26"/>
      <c r="H23" s="46"/>
      <c r="I23" s="46"/>
      <c r="J23" s="36"/>
      <c r="L23" s="174"/>
      <c r="S23" s="180" t="s">
        <v>238</v>
      </c>
      <c r="T23" s="175"/>
    </row>
    <row r="24" spans="1:20" s="34" customFormat="1" thickBot="1">
      <c r="A24" s="29"/>
      <c r="B24" s="30" t="s">
        <v>16</v>
      </c>
      <c r="C24" s="31"/>
      <c r="D24" s="32"/>
      <c r="E24" s="33"/>
      <c r="F24" s="26"/>
      <c r="H24" s="46"/>
      <c r="I24" s="46"/>
      <c r="J24" s="36"/>
      <c r="L24" s="174"/>
      <c r="S24" s="162"/>
      <c r="T24" s="175"/>
    </row>
    <row r="25" spans="1:20" s="27" customFormat="1" ht="48" customHeight="1" thickBot="1">
      <c r="A25" s="21"/>
      <c r="B25" s="22"/>
      <c r="C25" s="23"/>
      <c r="D25" s="24"/>
      <c r="E25" s="25"/>
      <c r="F25" s="26"/>
      <c r="H25" s="11"/>
      <c r="I25" s="11"/>
      <c r="J25" s="28"/>
      <c r="L25" s="172"/>
      <c r="O25" s="162"/>
      <c r="Q25" s="181" t="s">
        <v>239</v>
      </c>
      <c r="S25" s="378" t="s">
        <v>240</v>
      </c>
      <c r="T25" s="173"/>
    </row>
    <row r="26" spans="1:20" s="47" customFormat="1" thickBot="1">
      <c r="A26" s="56" t="s">
        <v>135</v>
      </c>
      <c r="B26" s="57" t="s">
        <v>136</v>
      </c>
      <c r="C26" s="58">
        <v>1</v>
      </c>
      <c r="D26" s="59">
        <v>2</v>
      </c>
      <c r="E26" s="60">
        <v>2</v>
      </c>
      <c r="F26" s="61">
        <f>SUM(C26,D26,E26)/3</f>
        <v>1.6666666666666667</v>
      </c>
      <c r="H26" s="62"/>
      <c r="I26" s="62"/>
      <c r="J26" s="35"/>
      <c r="L26" s="178"/>
      <c r="O26" s="34"/>
      <c r="S26" s="162"/>
      <c r="T26" s="179"/>
    </row>
    <row r="27" spans="1:20" s="27" customFormat="1" ht="48" customHeight="1" thickBot="1">
      <c r="A27" s="21"/>
      <c r="B27" s="22" t="s">
        <v>137</v>
      </c>
      <c r="C27" s="23"/>
      <c r="D27" s="24"/>
      <c r="E27" s="25"/>
      <c r="F27" s="26"/>
      <c r="H27" s="11"/>
      <c r="I27" s="11"/>
      <c r="J27" s="28"/>
      <c r="L27" s="172"/>
      <c r="M27" s="162"/>
      <c r="Q27" s="183" t="s">
        <v>241</v>
      </c>
      <c r="S27" s="183" t="s">
        <v>242</v>
      </c>
      <c r="T27" s="173"/>
    </row>
    <row r="28" spans="1:20" s="47" customFormat="1" ht="14.25">
      <c r="A28" s="64" t="s">
        <v>141</v>
      </c>
      <c r="B28" s="65" t="s">
        <v>142</v>
      </c>
      <c r="C28" s="66">
        <v>2</v>
      </c>
      <c r="D28" s="67">
        <v>2</v>
      </c>
      <c r="E28" s="68">
        <v>2</v>
      </c>
      <c r="F28" s="69">
        <f>SUM(C28,D28,E28)/3</f>
        <v>2</v>
      </c>
      <c r="H28" s="27"/>
      <c r="I28" s="27"/>
      <c r="J28" s="35"/>
      <c r="L28" s="178"/>
      <c r="M28" s="47" t="s">
        <v>270</v>
      </c>
      <c r="S28" s="162"/>
      <c r="T28" s="179"/>
    </row>
    <row r="29" spans="1:20" s="47" customFormat="1" ht="14.25">
      <c r="A29" s="64" t="s">
        <v>141</v>
      </c>
      <c r="B29" s="65" t="s">
        <v>142</v>
      </c>
      <c r="C29" s="66">
        <v>2</v>
      </c>
      <c r="D29" s="67">
        <v>2</v>
      </c>
      <c r="E29" s="68">
        <v>2</v>
      </c>
      <c r="F29" s="69">
        <f>SUM(C29,D29,E29)/3</f>
        <v>2</v>
      </c>
      <c r="H29" s="27"/>
      <c r="I29" s="27"/>
      <c r="J29" s="35"/>
      <c r="L29" s="178"/>
      <c r="M29" s="47" t="s">
        <v>269</v>
      </c>
      <c r="S29" s="162"/>
      <c r="T29" s="179"/>
    </row>
    <row r="30" spans="1:20" s="47" customFormat="1" ht="14.25">
      <c r="A30" s="64" t="s">
        <v>138</v>
      </c>
      <c r="B30" s="65" t="s">
        <v>139</v>
      </c>
      <c r="C30" s="66">
        <v>3</v>
      </c>
      <c r="D30" s="67">
        <v>1</v>
      </c>
      <c r="E30" s="68">
        <v>2</v>
      </c>
      <c r="F30" s="69">
        <f>SUM(C30,D30,E30)/3</f>
        <v>2</v>
      </c>
      <c r="H30" s="27"/>
      <c r="I30" s="27"/>
      <c r="J30" s="35"/>
      <c r="L30" s="178"/>
      <c r="M30" s="47" t="s">
        <v>272</v>
      </c>
      <c r="S30" s="162"/>
      <c r="T30" s="179"/>
    </row>
    <row r="31" spans="1:20" s="47" customFormat="1" ht="14.25">
      <c r="A31" s="64" t="s">
        <v>138</v>
      </c>
      <c r="B31" s="65" t="s">
        <v>139</v>
      </c>
      <c r="C31" s="66">
        <v>3</v>
      </c>
      <c r="D31" s="67">
        <v>1</v>
      </c>
      <c r="E31" s="68">
        <v>2</v>
      </c>
      <c r="F31" s="69">
        <f>SUM(C31,D31,E31)/3</f>
        <v>2</v>
      </c>
      <c r="H31" s="27"/>
      <c r="I31" s="27"/>
      <c r="J31" s="35"/>
      <c r="L31" s="178"/>
      <c r="M31" s="47" t="s">
        <v>271</v>
      </c>
      <c r="S31" s="162"/>
      <c r="T31" s="179"/>
    </row>
    <row r="32" spans="1:20" s="47" customFormat="1" ht="14.25">
      <c r="A32" s="64" t="s">
        <v>141</v>
      </c>
      <c r="B32" s="65" t="s">
        <v>142</v>
      </c>
      <c r="C32" s="66">
        <v>2</v>
      </c>
      <c r="D32" s="67">
        <v>2</v>
      </c>
      <c r="E32" s="68">
        <v>2</v>
      </c>
      <c r="F32" s="69">
        <f>SUM(C32,D32,E32)/3</f>
        <v>2</v>
      </c>
      <c r="H32" s="27"/>
      <c r="I32" s="27"/>
      <c r="J32" s="35"/>
      <c r="L32" s="178"/>
      <c r="M32" s="47" t="s">
        <v>243</v>
      </c>
      <c r="S32" s="162"/>
      <c r="T32" s="179"/>
    </row>
    <row r="33" spans="1:20" s="27" customFormat="1" ht="12" customHeight="1" thickBot="1">
      <c r="A33" s="21"/>
      <c r="B33" s="22" t="s">
        <v>143</v>
      </c>
      <c r="C33" s="23"/>
      <c r="D33" s="24"/>
      <c r="E33" s="25"/>
      <c r="F33" s="26"/>
      <c r="H33" s="11"/>
      <c r="I33" s="11"/>
      <c r="J33" s="28"/>
      <c r="L33" s="184"/>
      <c r="M33" s="185"/>
      <c r="N33" s="186"/>
      <c r="O33" s="185"/>
      <c r="P33" s="186"/>
      <c r="Q33" s="185"/>
      <c r="R33" s="186"/>
      <c r="S33" s="185"/>
      <c r="T33" s="187"/>
    </row>
    <row r="34" spans="1:20" s="47" customFormat="1" ht="13.5" customHeight="1">
      <c r="A34" s="64" t="s">
        <v>144</v>
      </c>
      <c r="B34" s="65" t="s">
        <v>145</v>
      </c>
      <c r="C34" s="66">
        <v>1</v>
      </c>
      <c r="D34" s="67">
        <v>2</v>
      </c>
      <c r="E34" s="68">
        <v>2</v>
      </c>
      <c r="F34" s="69">
        <f>SUM(C34,D34,E34)/3</f>
        <v>1.6666666666666667</v>
      </c>
      <c r="H34" s="27"/>
      <c r="I34" s="27"/>
      <c r="J34" s="35"/>
      <c r="S34" s="162"/>
    </row>
    <row r="35" spans="1:20" s="27" customFormat="1" ht="33" customHeight="1">
      <c r="A35" s="21"/>
      <c r="B35" s="22" t="s">
        <v>146</v>
      </c>
      <c r="C35" s="23"/>
      <c r="D35" s="24"/>
      <c r="E35" s="25"/>
      <c r="F35" s="26"/>
      <c r="H35" s="11"/>
      <c r="I35" s="11"/>
      <c r="J35" s="28"/>
      <c r="M35" s="162"/>
      <c r="O35" s="162"/>
      <c r="Q35" s="162"/>
      <c r="S35" s="162"/>
    </row>
    <row r="36" spans="1:20" s="34" customFormat="1" ht="12" customHeight="1" thickBot="1">
      <c r="A36" s="80"/>
      <c r="B36" s="81"/>
      <c r="C36" s="394">
        <f>SUM(C17:D35)</f>
        <v>36</v>
      </c>
      <c r="D36" s="394"/>
      <c r="E36" s="394"/>
      <c r="F36" s="82" t="s">
        <v>17</v>
      </c>
      <c r="H36" s="83">
        <f>SUM(C17:D24)</f>
        <v>10</v>
      </c>
      <c r="I36" s="84">
        <f>SUM(C26:D35)</f>
        <v>26</v>
      </c>
      <c r="J36" s="188">
        <f>SUM(F26:F35)</f>
        <v>13.333333333333334</v>
      </c>
      <c r="S36" s="162"/>
    </row>
    <row r="37" spans="1:20" ht="14.45" hidden="1" thickBot="1">
      <c r="A37" s="85"/>
      <c r="B37" s="86"/>
      <c r="C37" s="87"/>
      <c r="D37" s="87"/>
      <c r="E37" s="88" t="s">
        <v>18</v>
      </c>
      <c r="F37" s="89">
        <f>SUM(F17:F35)</f>
        <v>18.666666666666668</v>
      </c>
      <c r="H37" s="90"/>
      <c r="I37" s="90"/>
    </row>
    <row r="38" spans="1:20" ht="30" customHeight="1" thickBot="1">
      <c r="H38" s="47"/>
      <c r="I38" s="47"/>
    </row>
    <row r="39" spans="1:20" ht="18" customHeight="1" thickBot="1">
      <c r="A39" s="404" t="s">
        <v>19</v>
      </c>
      <c r="B39" s="405"/>
      <c r="C39" s="405"/>
      <c r="D39" s="405"/>
      <c r="E39" s="405"/>
      <c r="F39" s="406"/>
      <c r="H39" s="8"/>
      <c r="I39" s="8"/>
    </row>
    <row r="40" spans="1:20" s="18" customFormat="1" ht="12" customHeight="1">
      <c r="A40" s="15" t="s">
        <v>4</v>
      </c>
      <c r="B40" s="16" t="s">
        <v>5</v>
      </c>
      <c r="C40" s="403" t="s">
        <v>6</v>
      </c>
      <c r="D40" s="403"/>
      <c r="E40" s="403"/>
      <c r="F40" s="17" t="s">
        <v>7</v>
      </c>
      <c r="H40" s="91"/>
      <c r="I40" s="91"/>
      <c r="J40" s="20"/>
      <c r="S40" s="162"/>
    </row>
    <row r="41" spans="1:20" s="47" customFormat="1" ht="13.5" customHeight="1">
      <c r="A41" s="21" t="s">
        <v>20</v>
      </c>
      <c r="B41" s="22" t="s">
        <v>21</v>
      </c>
      <c r="C41" s="23">
        <v>0</v>
      </c>
      <c r="D41" s="24">
        <v>2</v>
      </c>
      <c r="E41" s="25">
        <v>1</v>
      </c>
      <c r="F41" s="26">
        <f>SUM(C41,D41,E41)/3</f>
        <v>1</v>
      </c>
      <c r="H41" s="27"/>
      <c r="I41" s="27"/>
      <c r="J41" s="35"/>
      <c r="S41" s="162"/>
    </row>
    <row r="42" spans="1:20" s="34" customFormat="1" ht="12" customHeight="1">
      <c r="A42" s="29"/>
      <c r="B42" s="30" t="s">
        <v>22</v>
      </c>
      <c r="C42" s="31"/>
      <c r="D42" s="32"/>
      <c r="E42" s="33"/>
      <c r="F42" s="26"/>
      <c r="H42" s="47"/>
      <c r="I42" s="47"/>
      <c r="J42" s="36"/>
      <c r="S42" s="162"/>
    </row>
    <row r="43" spans="1:20" s="47" customFormat="1" ht="13.15" customHeight="1">
      <c r="A43" s="21" t="s">
        <v>23</v>
      </c>
      <c r="B43" s="22" t="s">
        <v>24</v>
      </c>
      <c r="C43" s="23">
        <v>3</v>
      </c>
      <c r="D43" s="24">
        <v>0</v>
      </c>
      <c r="E43" s="25">
        <v>3</v>
      </c>
      <c r="F43" s="26">
        <f>SUM(C43,D43,E43)/3</f>
        <v>2</v>
      </c>
      <c r="H43" s="8"/>
      <c r="I43" s="8"/>
      <c r="J43" s="35"/>
      <c r="S43" s="162"/>
    </row>
    <row r="44" spans="1:20" s="34" customFormat="1" ht="12" customHeight="1">
      <c r="A44" s="92"/>
      <c r="B44" s="30" t="s">
        <v>52</v>
      </c>
      <c r="C44" s="31"/>
      <c r="D44" s="32"/>
      <c r="E44" s="33"/>
      <c r="F44" s="26"/>
      <c r="H44" s="47"/>
      <c r="I44" s="47"/>
      <c r="J44" s="36"/>
      <c r="S44" s="162"/>
    </row>
    <row r="45" spans="1:20" s="47" customFormat="1" ht="13.5" customHeight="1">
      <c r="A45" s="21" t="s">
        <v>25</v>
      </c>
      <c r="B45" s="22" t="s">
        <v>26</v>
      </c>
      <c r="C45" s="23">
        <v>2</v>
      </c>
      <c r="D45" s="24">
        <v>2</v>
      </c>
      <c r="E45" s="25">
        <v>3</v>
      </c>
      <c r="F45" s="26">
        <f>SUM(C45,D45,E45)/3</f>
        <v>2.3333333333333335</v>
      </c>
      <c r="H45" s="93"/>
      <c r="I45" s="93"/>
      <c r="J45" s="35"/>
      <c r="S45" s="162"/>
    </row>
    <row r="46" spans="1:20" s="34" customFormat="1" ht="12" customHeight="1">
      <c r="A46" s="29"/>
      <c r="B46" s="30" t="s">
        <v>53</v>
      </c>
      <c r="C46" s="31"/>
      <c r="D46" s="32"/>
      <c r="E46" s="33"/>
      <c r="F46" s="26"/>
      <c r="H46" s="91"/>
      <c r="I46" s="91"/>
      <c r="J46" s="36"/>
      <c r="S46" s="162"/>
    </row>
    <row r="47" spans="1:20" s="73" customFormat="1" ht="13.5" customHeight="1">
      <c r="A47" s="94" t="s">
        <v>27</v>
      </c>
      <c r="B47" s="95" t="s">
        <v>28</v>
      </c>
      <c r="C47" s="96">
        <v>1</v>
      </c>
      <c r="D47" s="97">
        <v>2</v>
      </c>
      <c r="E47" s="98">
        <v>3</v>
      </c>
      <c r="F47" s="99">
        <f>SUM(C47,D47,E47)/3</f>
        <v>2</v>
      </c>
      <c r="H47" s="44"/>
      <c r="I47" s="44"/>
      <c r="J47" s="45"/>
      <c r="S47" s="189"/>
    </row>
    <row r="48" spans="1:20" s="54" customFormat="1" ht="6.6" customHeight="1">
      <c r="A48" s="49"/>
      <c r="B48" s="50"/>
      <c r="C48" s="51"/>
      <c r="D48" s="44"/>
      <c r="E48" s="52"/>
      <c r="F48" s="53"/>
      <c r="H48" s="45"/>
      <c r="I48" s="45"/>
      <c r="J48" s="55"/>
      <c r="S48" s="190"/>
    </row>
    <row r="49" spans="1:19" s="54" customFormat="1" ht="13.15" customHeight="1">
      <c r="A49" s="100" t="s">
        <v>147</v>
      </c>
      <c r="B49" s="101" t="s">
        <v>148</v>
      </c>
      <c r="C49" s="102">
        <v>1</v>
      </c>
      <c r="D49" s="103">
        <v>2</v>
      </c>
      <c r="E49" s="103">
        <v>2</v>
      </c>
      <c r="F49" s="104">
        <f>SUM(C49,D49,E49)/3</f>
        <v>1.6666666666666667</v>
      </c>
      <c r="H49" s="44"/>
      <c r="I49" s="44"/>
      <c r="J49" s="55"/>
      <c r="S49" s="190"/>
    </row>
    <row r="50" spans="1:19" s="76" customFormat="1" ht="12" customHeight="1">
      <c r="A50" s="74"/>
      <c r="B50" s="63" t="s">
        <v>149</v>
      </c>
      <c r="C50" s="75"/>
      <c r="E50" s="77"/>
      <c r="F50" s="78"/>
      <c r="H50" s="35"/>
      <c r="I50" s="35"/>
      <c r="J50" s="79"/>
      <c r="S50" s="190"/>
    </row>
    <row r="51" spans="1:19" s="73" customFormat="1" ht="13.5" customHeight="1">
      <c r="A51" s="105" t="s">
        <v>150</v>
      </c>
      <c r="B51" s="106" t="s">
        <v>151</v>
      </c>
      <c r="C51" s="107">
        <v>3</v>
      </c>
      <c r="D51" s="108">
        <v>1</v>
      </c>
      <c r="E51" s="108">
        <v>2</v>
      </c>
      <c r="F51" s="109">
        <f>SUM(C51,D51,E51)/3</f>
        <v>2</v>
      </c>
      <c r="H51" s="44"/>
      <c r="I51" s="44"/>
      <c r="J51" s="45"/>
      <c r="S51" s="189"/>
    </row>
    <row r="52" spans="1:19" s="76" customFormat="1" ht="12" customHeight="1">
      <c r="A52" s="74"/>
      <c r="B52" s="34" t="s">
        <v>152</v>
      </c>
      <c r="C52" s="75"/>
      <c r="E52" s="77"/>
      <c r="F52" s="78"/>
      <c r="H52" s="91"/>
      <c r="I52" s="91"/>
      <c r="J52" s="79"/>
      <c r="S52" s="190"/>
    </row>
    <row r="53" spans="1:19" s="76" customFormat="1" ht="12" customHeight="1">
      <c r="A53" s="74"/>
      <c r="B53" s="63" t="s">
        <v>153</v>
      </c>
      <c r="C53" s="75"/>
      <c r="E53" s="77"/>
      <c r="F53" s="78"/>
      <c r="H53" s="35"/>
      <c r="I53" s="35"/>
      <c r="J53" s="79"/>
      <c r="S53" s="190"/>
    </row>
    <row r="54" spans="1:19" s="73" customFormat="1" ht="13.5" customHeight="1">
      <c r="A54" s="105" t="s">
        <v>154</v>
      </c>
      <c r="B54" s="106" t="s">
        <v>155</v>
      </c>
      <c r="C54" s="107">
        <v>2</v>
      </c>
      <c r="D54" s="108">
        <v>2</v>
      </c>
      <c r="E54" s="108">
        <v>1</v>
      </c>
      <c r="F54" s="109">
        <f>SUM(C54,D54,E54)/3</f>
        <v>1.6666666666666667</v>
      </c>
      <c r="H54" s="44"/>
      <c r="I54" s="44"/>
      <c r="J54" s="45"/>
      <c r="S54" s="189"/>
    </row>
    <row r="55" spans="1:19" s="76" customFormat="1" ht="12" customHeight="1">
      <c r="A55" s="110"/>
      <c r="B55" s="76" t="s">
        <v>156</v>
      </c>
      <c r="C55" s="111"/>
      <c r="D55" s="91"/>
      <c r="E55" s="112"/>
      <c r="F55" s="113"/>
      <c r="H55" s="35"/>
      <c r="I55" s="35"/>
      <c r="J55" s="79"/>
      <c r="S55" s="190"/>
    </row>
    <row r="56" spans="1:19" s="73" customFormat="1" ht="13.5" customHeight="1">
      <c r="A56" s="105" t="s">
        <v>157</v>
      </c>
      <c r="B56" s="106" t="s">
        <v>158</v>
      </c>
      <c r="C56" s="107">
        <v>1</v>
      </c>
      <c r="D56" s="108">
        <v>2</v>
      </c>
      <c r="E56" s="108">
        <v>2</v>
      </c>
      <c r="F56" s="109">
        <f>SUM(C56,D56,E56)/3</f>
        <v>1.6666666666666667</v>
      </c>
      <c r="H56" s="44"/>
      <c r="I56" s="44"/>
      <c r="J56" s="45"/>
      <c r="M56" s="106"/>
      <c r="O56" s="106"/>
      <c r="Q56" s="106"/>
      <c r="S56" s="191"/>
    </row>
    <row r="57" spans="1:19" s="76" customFormat="1" ht="12" customHeight="1">
      <c r="A57" s="110"/>
      <c r="B57" s="76" t="s">
        <v>159</v>
      </c>
      <c r="C57" s="111"/>
      <c r="D57" s="91"/>
      <c r="E57" s="112"/>
      <c r="F57" s="113"/>
      <c r="H57" s="35"/>
      <c r="I57" s="35"/>
      <c r="J57" s="79"/>
      <c r="S57" s="190"/>
    </row>
    <row r="58" spans="1:19" s="73" customFormat="1" ht="13.5" customHeight="1">
      <c r="A58" s="105" t="s">
        <v>160</v>
      </c>
      <c r="B58" s="106" t="s">
        <v>161</v>
      </c>
      <c r="C58" s="107">
        <v>1</v>
      </c>
      <c r="D58" s="108">
        <v>2</v>
      </c>
      <c r="E58" s="108">
        <v>2</v>
      </c>
      <c r="F58" s="109">
        <f>SUM(C58,D58,E58)/3</f>
        <v>1.6666666666666667</v>
      </c>
      <c r="H58" s="44"/>
      <c r="I58" s="44"/>
      <c r="J58" s="45"/>
      <c r="S58" s="189"/>
    </row>
    <row r="59" spans="1:19" s="76" customFormat="1" ht="12" customHeight="1">
      <c r="A59" s="74"/>
      <c r="B59" s="34" t="s">
        <v>162</v>
      </c>
      <c r="C59" s="75"/>
      <c r="E59" s="77"/>
      <c r="F59" s="78"/>
      <c r="H59" s="91"/>
      <c r="I59" s="91"/>
      <c r="J59" s="79"/>
      <c r="S59" s="190"/>
    </row>
    <row r="60" spans="1:19" s="76" customFormat="1" ht="12" customHeight="1">
      <c r="A60" s="74"/>
      <c r="B60" s="63" t="s">
        <v>163</v>
      </c>
      <c r="C60" s="75"/>
      <c r="E60" s="77"/>
      <c r="F60" s="78"/>
      <c r="H60" s="35"/>
      <c r="I60" s="35"/>
      <c r="J60" s="79"/>
      <c r="S60" s="190"/>
    </row>
    <row r="61" spans="1:19" s="34" customFormat="1" ht="12" customHeight="1" thickBot="1">
      <c r="A61" s="80"/>
      <c r="B61" s="81"/>
      <c r="C61" s="394">
        <f>SUM(C41:D60)</f>
        <v>29</v>
      </c>
      <c r="D61" s="394"/>
      <c r="E61" s="394"/>
      <c r="F61" s="82" t="s">
        <v>17</v>
      </c>
      <c r="H61" s="83">
        <f>SUM(C41:D48)</f>
        <v>12</v>
      </c>
      <c r="I61" s="84">
        <f>SUM(C49:D60)</f>
        <v>17</v>
      </c>
      <c r="J61" s="188">
        <f>SUM(F49:F60)</f>
        <v>8.6666666666666679</v>
      </c>
      <c r="S61" s="162"/>
    </row>
    <row r="62" spans="1:19" ht="14.45" hidden="1" thickBot="1">
      <c r="A62" s="85"/>
      <c r="B62" s="86"/>
      <c r="C62" s="87"/>
      <c r="D62" s="87"/>
      <c r="E62" s="88" t="s">
        <v>18</v>
      </c>
      <c r="F62" s="89">
        <f>SUM(F41:F60)</f>
        <v>15.999999999999998</v>
      </c>
    </row>
    <row r="63" spans="1:19" ht="30" customHeight="1" thickBot="1">
      <c r="H63" s="47"/>
      <c r="I63" s="47"/>
    </row>
    <row r="64" spans="1:19" ht="38.25" customHeight="1" thickBot="1">
      <c r="A64" s="397" t="s">
        <v>164</v>
      </c>
      <c r="B64" s="398"/>
      <c r="C64" s="398"/>
      <c r="D64" s="398"/>
      <c r="E64" s="398"/>
      <c r="F64" s="399"/>
      <c r="H64" s="8"/>
      <c r="I64" s="8"/>
    </row>
    <row r="65" spans="1:19" ht="30" customHeight="1" thickBot="1"/>
    <row r="66" spans="1:19" ht="18" customHeight="1" thickBot="1">
      <c r="A66" s="400" t="s">
        <v>29</v>
      </c>
      <c r="B66" s="401"/>
      <c r="C66" s="401"/>
      <c r="D66" s="401"/>
      <c r="E66" s="401"/>
      <c r="F66" s="402"/>
    </row>
    <row r="67" spans="1:19" s="18" customFormat="1" ht="12" customHeight="1">
      <c r="A67" s="15" t="s">
        <v>4</v>
      </c>
      <c r="B67" s="16" t="s">
        <v>5</v>
      </c>
      <c r="C67" s="403" t="s">
        <v>6</v>
      </c>
      <c r="D67" s="403"/>
      <c r="E67" s="403"/>
      <c r="F67" s="17" t="s">
        <v>7</v>
      </c>
      <c r="H67" s="91"/>
      <c r="I67" s="91"/>
      <c r="J67" s="20"/>
      <c r="S67" s="162"/>
    </row>
    <row r="68" spans="1:19" s="73" customFormat="1" ht="13.5" customHeight="1">
      <c r="A68" s="94" t="s">
        <v>30</v>
      </c>
      <c r="B68" s="95" t="s">
        <v>31</v>
      </c>
      <c r="C68" s="96">
        <v>3</v>
      </c>
      <c r="D68" s="97">
        <v>1</v>
      </c>
      <c r="E68" s="98">
        <v>3</v>
      </c>
      <c r="F68" s="99">
        <f>SUM(C68,D68,E68)/3</f>
        <v>2.3333333333333335</v>
      </c>
      <c r="H68" s="11"/>
      <c r="I68" s="11"/>
      <c r="J68" s="45"/>
      <c r="S68" s="189"/>
    </row>
    <row r="69" spans="1:19" s="34" customFormat="1" ht="12" customHeight="1">
      <c r="A69" s="29"/>
      <c r="B69" s="30" t="s">
        <v>54</v>
      </c>
      <c r="C69" s="31"/>
      <c r="D69" s="32"/>
      <c r="E69" s="33"/>
      <c r="F69" s="26"/>
      <c r="H69" s="19"/>
      <c r="I69" s="19"/>
      <c r="J69" s="36"/>
      <c r="S69" s="162"/>
    </row>
    <row r="70" spans="1:19" s="47" customFormat="1" ht="13.5" customHeight="1">
      <c r="A70" s="21" t="s">
        <v>32</v>
      </c>
      <c r="B70" s="22" t="s">
        <v>33</v>
      </c>
      <c r="C70" s="23">
        <v>2</v>
      </c>
      <c r="D70" s="24">
        <v>1</v>
      </c>
      <c r="E70" s="25">
        <v>3</v>
      </c>
      <c r="F70" s="26">
        <f>SUM(C70,D70,E70)/3</f>
        <v>2</v>
      </c>
      <c r="H70" s="73"/>
      <c r="I70" s="73"/>
      <c r="J70" s="35"/>
      <c r="S70" s="162"/>
    </row>
    <row r="71" spans="1:19" s="18" customFormat="1" ht="12" customHeight="1">
      <c r="A71" s="29"/>
      <c r="B71" s="30" t="s">
        <v>34</v>
      </c>
      <c r="C71" s="31"/>
      <c r="D71" s="32"/>
      <c r="E71" s="33"/>
      <c r="F71" s="26"/>
      <c r="H71" s="76"/>
      <c r="I71" s="76"/>
      <c r="J71" s="20"/>
      <c r="S71" s="162"/>
    </row>
    <row r="72" spans="1:19" s="54" customFormat="1" ht="7.5" customHeight="1">
      <c r="A72" s="49"/>
      <c r="B72" s="50"/>
      <c r="C72" s="51"/>
      <c r="D72" s="44"/>
      <c r="E72" s="52"/>
      <c r="F72" s="53"/>
      <c r="H72" s="45"/>
      <c r="I72" s="45"/>
      <c r="J72" s="55"/>
      <c r="S72" s="190"/>
    </row>
    <row r="73" spans="1:19" s="47" customFormat="1" ht="13.15" customHeight="1">
      <c r="A73" s="56" t="s">
        <v>165</v>
      </c>
      <c r="B73" s="57" t="s">
        <v>166</v>
      </c>
      <c r="C73" s="58">
        <v>1</v>
      </c>
      <c r="D73" s="59">
        <v>20</v>
      </c>
      <c r="E73" s="60">
        <v>3</v>
      </c>
      <c r="F73" s="61">
        <f>SUM(C73,D73,E73)/3</f>
        <v>8</v>
      </c>
      <c r="H73" s="73"/>
      <c r="I73" s="73"/>
      <c r="J73" s="35"/>
      <c r="S73" s="162"/>
    </row>
    <row r="74" spans="1:19" s="195" customFormat="1" ht="21" customHeight="1">
      <c r="A74" s="192"/>
      <c r="B74" s="193" t="s">
        <v>167</v>
      </c>
      <c r="C74" s="194"/>
      <c r="E74" s="196"/>
      <c r="F74" s="197"/>
      <c r="J74" s="55"/>
      <c r="S74" s="190"/>
    </row>
    <row r="75" spans="1:19" s="76" customFormat="1" ht="12" customHeight="1">
      <c r="A75" s="110"/>
      <c r="B75" s="76" t="s">
        <v>168</v>
      </c>
      <c r="C75" s="111"/>
      <c r="D75" s="91"/>
      <c r="E75" s="112"/>
      <c r="F75" s="113"/>
      <c r="J75" s="79"/>
      <c r="S75" s="190"/>
    </row>
    <row r="76" spans="1:19" s="73" customFormat="1" ht="13.5" customHeight="1">
      <c r="A76" s="64" t="s">
        <v>169</v>
      </c>
      <c r="B76" s="65" t="s">
        <v>170</v>
      </c>
      <c r="C76" s="66">
        <v>2</v>
      </c>
      <c r="D76" s="67">
        <v>1</v>
      </c>
      <c r="E76" s="68">
        <v>2</v>
      </c>
      <c r="F76" s="69">
        <f>SUM(C76,D76,E76)/3</f>
        <v>1.6666666666666667</v>
      </c>
      <c r="H76" s="45"/>
      <c r="I76" s="45"/>
      <c r="J76" s="45"/>
      <c r="S76" s="189"/>
    </row>
    <row r="77" spans="1:19" s="76" customFormat="1" ht="12" customHeight="1">
      <c r="A77" s="110"/>
      <c r="B77" s="114" t="s">
        <v>171</v>
      </c>
      <c r="C77" s="111"/>
      <c r="D77" s="91"/>
      <c r="E77" s="112"/>
      <c r="F77" s="115"/>
      <c r="H77" s="91"/>
      <c r="I77" s="91"/>
      <c r="J77" s="79"/>
      <c r="S77" s="190"/>
    </row>
    <row r="78" spans="1:19" s="76" customFormat="1" ht="12" customHeight="1">
      <c r="A78" s="110"/>
      <c r="B78" s="76" t="s">
        <v>172</v>
      </c>
      <c r="C78" s="111"/>
      <c r="D78" s="91"/>
      <c r="E78" s="112"/>
      <c r="F78" s="113"/>
      <c r="H78" s="91"/>
      <c r="I78" s="91"/>
      <c r="J78" s="79"/>
      <c r="S78" s="190"/>
    </row>
    <row r="79" spans="1:19" s="34" customFormat="1" ht="12" customHeight="1" thickBot="1">
      <c r="A79" s="80"/>
      <c r="B79" s="81"/>
      <c r="C79" s="394">
        <f>SUM(C68:D78)</f>
        <v>31</v>
      </c>
      <c r="D79" s="394"/>
      <c r="E79" s="394"/>
      <c r="F79" s="82" t="s">
        <v>17</v>
      </c>
      <c r="H79" s="83">
        <f>SUM(C68:D71)</f>
        <v>7</v>
      </c>
      <c r="I79" s="84">
        <f>SUM(C73:D78)</f>
        <v>24</v>
      </c>
      <c r="J79" s="188">
        <f>SUM(F73:F78)</f>
        <v>9.6666666666666661</v>
      </c>
      <c r="S79" s="162"/>
    </row>
    <row r="80" spans="1:19" ht="14.45" hidden="1" thickBot="1">
      <c r="A80" s="85"/>
      <c r="B80" s="86"/>
      <c r="C80" s="87"/>
      <c r="D80" s="87"/>
      <c r="E80" s="88" t="s">
        <v>18</v>
      </c>
      <c r="F80" s="89">
        <f>SUM(F68:F78)</f>
        <v>14</v>
      </c>
      <c r="H80" s="45"/>
      <c r="I80" s="45"/>
    </row>
    <row r="81" spans="1:19" ht="51" customHeight="1" thickBot="1">
      <c r="H81" s="44"/>
      <c r="I81" s="44"/>
    </row>
    <row r="82" spans="1:19" ht="18" customHeight="1" thickBot="1">
      <c r="A82" s="404" t="s">
        <v>35</v>
      </c>
      <c r="B82" s="405"/>
      <c r="C82" s="405"/>
      <c r="D82" s="405"/>
      <c r="E82" s="405"/>
      <c r="F82" s="406"/>
      <c r="H82" s="44"/>
      <c r="I82" s="44"/>
    </row>
    <row r="83" spans="1:19" s="18" customFormat="1" ht="12" customHeight="1">
      <c r="A83" s="15" t="s">
        <v>4</v>
      </c>
      <c r="B83" s="16" t="s">
        <v>5</v>
      </c>
      <c r="C83" s="403" t="s">
        <v>6</v>
      </c>
      <c r="D83" s="403"/>
      <c r="E83" s="403"/>
      <c r="F83" s="17" t="s">
        <v>7</v>
      </c>
      <c r="H83" s="91"/>
      <c r="I83" s="91"/>
      <c r="J83" s="20"/>
      <c r="S83" s="162"/>
    </row>
    <row r="84" spans="1:19" s="117" customFormat="1" ht="13.5" customHeight="1">
      <c r="A84" s="116" t="s">
        <v>36</v>
      </c>
      <c r="B84" s="95" t="s">
        <v>37</v>
      </c>
      <c r="C84" s="96">
        <v>1</v>
      </c>
      <c r="D84" s="97">
        <v>1</v>
      </c>
      <c r="E84" s="98">
        <v>1</v>
      </c>
      <c r="F84" s="99">
        <f>SUM(C84,D84,E84)/3</f>
        <v>1</v>
      </c>
      <c r="H84" s="44"/>
      <c r="I84" s="44"/>
      <c r="J84" s="35"/>
      <c r="S84" s="189"/>
    </row>
    <row r="85" spans="1:19" s="76" customFormat="1" ht="12" customHeight="1">
      <c r="A85" s="110"/>
      <c r="B85" s="118" t="s">
        <v>55</v>
      </c>
      <c r="C85" s="111"/>
      <c r="D85" s="91"/>
      <c r="E85" s="112"/>
      <c r="F85" s="113"/>
      <c r="H85" s="35"/>
      <c r="I85" s="35"/>
      <c r="J85" s="79"/>
      <c r="S85" s="190"/>
    </row>
    <row r="86" spans="1:19" s="73" customFormat="1" ht="13.5" customHeight="1">
      <c r="A86" s="94" t="s">
        <v>38</v>
      </c>
      <c r="B86" s="95" t="s">
        <v>39</v>
      </c>
      <c r="C86" s="96">
        <v>2</v>
      </c>
      <c r="D86" s="97">
        <v>1</v>
      </c>
      <c r="E86" s="98">
        <v>3</v>
      </c>
      <c r="F86" s="99">
        <f>SUM(C86,D86,E86)/3</f>
        <v>2</v>
      </c>
      <c r="H86" s="54"/>
      <c r="I86" s="54"/>
      <c r="J86" s="45"/>
      <c r="S86" s="189"/>
    </row>
    <row r="87" spans="1:19" s="34" customFormat="1" ht="12" customHeight="1">
      <c r="A87" s="29"/>
      <c r="B87" s="30" t="s">
        <v>56</v>
      </c>
      <c r="C87" s="31"/>
      <c r="D87" s="32"/>
      <c r="E87" s="33"/>
      <c r="F87" s="26"/>
      <c r="H87" s="76"/>
      <c r="I87" s="76"/>
      <c r="J87" s="36"/>
      <c r="S87" s="162"/>
    </row>
    <row r="88" spans="1:19" s="117" customFormat="1" ht="13.5" customHeight="1">
      <c r="A88" s="116" t="s">
        <v>40</v>
      </c>
      <c r="B88" s="95" t="s">
        <v>41</v>
      </c>
      <c r="C88" s="96">
        <v>3</v>
      </c>
      <c r="D88" s="97">
        <v>1</v>
      </c>
      <c r="E88" s="98">
        <v>4</v>
      </c>
      <c r="F88" s="99">
        <f>SUM(C88,D88,E88)/3</f>
        <v>2.6666666666666665</v>
      </c>
      <c r="H88" s="11"/>
      <c r="I88" s="11"/>
      <c r="J88" s="35"/>
      <c r="S88" s="189"/>
    </row>
    <row r="89" spans="1:19" s="76" customFormat="1" ht="12" customHeight="1">
      <c r="A89" s="110"/>
      <c r="B89" s="118" t="s">
        <v>57</v>
      </c>
      <c r="C89" s="111"/>
      <c r="D89" s="91"/>
      <c r="E89" s="112"/>
      <c r="F89" s="113"/>
      <c r="H89" s="36"/>
      <c r="I89" s="36"/>
      <c r="J89" s="79"/>
      <c r="S89" s="190"/>
    </row>
    <row r="90" spans="1:19" s="117" customFormat="1" ht="13.5" customHeight="1">
      <c r="A90" s="116" t="s">
        <v>42</v>
      </c>
      <c r="B90" s="95" t="s">
        <v>43</v>
      </c>
      <c r="C90" s="96">
        <v>2</v>
      </c>
      <c r="D90" s="97">
        <v>1</v>
      </c>
      <c r="E90" s="98">
        <v>3</v>
      </c>
      <c r="F90" s="99">
        <f>SUM(C90,D90,E90)/3</f>
        <v>2</v>
      </c>
      <c r="J90" s="35"/>
      <c r="S90" s="189"/>
    </row>
    <row r="91" spans="1:19" s="76" customFormat="1" ht="12" customHeight="1">
      <c r="A91" s="110"/>
      <c r="B91" s="118" t="s">
        <v>58</v>
      </c>
      <c r="C91" s="111"/>
      <c r="D91" s="91"/>
      <c r="E91" s="112"/>
      <c r="F91" s="113"/>
      <c r="H91" s="19"/>
      <c r="I91" s="19"/>
      <c r="J91" s="79"/>
      <c r="S91" s="190"/>
    </row>
    <row r="92" spans="1:19" s="54" customFormat="1" ht="7.5" customHeight="1">
      <c r="A92" s="49"/>
      <c r="B92" s="50"/>
      <c r="C92" s="51"/>
      <c r="D92" s="44"/>
      <c r="E92" s="52"/>
      <c r="F92" s="53"/>
      <c r="H92" s="45"/>
      <c r="I92" s="45"/>
      <c r="J92" s="55"/>
      <c r="S92" s="190"/>
    </row>
    <row r="93" spans="1:19" s="73" customFormat="1" ht="13.5" customHeight="1">
      <c r="A93" s="100" t="s">
        <v>173</v>
      </c>
      <c r="B93" s="101" t="s">
        <v>174</v>
      </c>
      <c r="C93" s="102">
        <v>1</v>
      </c>
      <c r="D93" s="103">
        <v>2</v>
      </c>
      <c r="E93" s="103">
        <v>2</v>
      </c>
      <c r="F93" s="104">
        <f>SUM(C93,D93,E93)/3</f>
        <v>1.6666666666666667</v>
      </c>
      <c r="H93" s="44"/>
      <c r="I93" s="44"/>
      <c r="J93" s="45"/>
      <c r="S93" s="189"/>
    </row>
    <row r="94" spans="1:19" s="76" customFormat="1" ht="12" customHeight="1">
      <c r="A94" s="110"/>
      <c r="B94" s="76" t="s">
        <v>175</v>
      </c>
      <c r="C94" s="111"/>
      <c r="D94" s="91"/>
      <c r="E94" s="112"/>
      <c r="F94" s="115"/>
      <c r="H94" s="91"/>
      <c r="I94" s="91"/>
      <c r="J94" s="79"/>
      <c r="S94" s="190"/>
    </row>
    <row r="95" spans="1:19" s="54" customFormat="1" ht="13.5" customHeight="1">
      <c r="A95" s="105" t="s">
        <v>176</v>
      </c>
      <c r="B95" s="106" t="s">
        <v>177</v>
      </c>
      <c r="C95" s="107">
        <v>2</v>
      </c>
      <c r="D95" s="108">
        <v>2</v>
      </c>
      <c r="E95" s="108">
        <v>2</v>
      </c>
      <c r="F95" s="109">
        <f>SUM(C95,D95,E95)/3</f>
        <v>2</v>
      </c>
      <c r="H95" s="44"/>
      <c r="I95" s="44"/>
      <c r="J95" s="55"/>
      <c r="S95" s="190"/>
    </row>
    <row r="96" spans="1:19" s="76" customFormat="1" ht="12" customHeight="1">
      <c r="A96" s="74"/>
      <c r="B96" s="63" t="s">
        <v>178</v>
      </c>
      <c r="C96" s="75"/>
      <c r="E96" s="77"/>
      <c r="F96" s="78"/>
      <c r="H96" s="35"/>
      <c r="I96" s="35"/>
      <c r="J96" s="79"/>
      <c r="S96" s="190"/>
    </row>
    <row r="97" spans="1:19" s="73" customFormat="1" ht="13.5" customHeight="1">
      <c r="A97" s="105" t="s">
        <v>179</v>
      </c>
      <c r="B97" s="106" t="s">
        <v>180</v>
      </c>
      <c r="C97" s="107">
        <v>1</v>
      </c>
      <c r="D97" s="108">
        <v>2</v>
      </c>
      <c r="E97" s="108">
        <v>2</v>
      </c>
      <c r="F97" s="109">
        <f>SUM(C97,D97,E97)/3</f>
        <v>1.6666666666666667</v>
      </c>
      <c r="H97" s="44"/>
      <c r="I97" s="44"/>
      <c r="J97" s="45"/>
      <c r="S97" s="189"/>
    </row>
    <row r="98" spans="1:19" s="76" customFormat="1" ht="12" customHeight="1">
      <c r="A98" s="110"/>
      <c r="B98" s="114" t="s">
        <v>181</v>
      </c>
      <c r="C98" s="111"/>
      <c r="D98" s="91"/>
      <c r="E98" s="112"/>
      <c r="F98" s="115"/>
      <c r="H98" s="91"/>
      <c r="I98" s="91"/>
      <c r="J98" s="79"/>
      <c r="S98" s="190"/>
    </row>
    <row r="99" spans="1:19" s="76" customFormat="1" ht="12" customHeight="1">
      <c r="A99" s="110"/>
      <c r="B99" s="76" t="s">
        <v>182</v>
      </c>
      <c r="C99" s="111"/>
      <c r="D99" s="91"/>
      <c r="E99" s="112"/>
      <c r="F99" s="115"/>
      <c r="H99" s="91"/>
      <c r="I99" s="91"/>
      <c r="J99" s="79"/>
      <c r="S99" s="190"/>
    </row>
    <row r="100" spans="1:19" s="73" customFormat="1" ht="13.5" customHeight="1">
      <c r="A100" s="105" t="s">
        <v>183</v>
      </c>
      <c r="B100" s="106" t="s">
        <v>184</v>
      </c>
      <c r="C100" s="107">
        <v>1</v>
      </c>
      <c r="D100" s="108">
        <v>2</v>
      </c>
      <c r="E100" s="108">
        <v>2</v>
      </c>
      <c r="F100" s="109">
        <f>SUM(C100,D100,E100)/3</f>
        <v>1.6666666666666667</v>
      </c>
      <c r="H100" s="44"/>
      <c r="I100" s="44"/>
      <c r="J100" s="45"/>
      <c r="S100" s="189"/>
    </row>
    <row r="101" spans="1:19" s="76" customFormat="1" ht="12" customHeight="1">
      <c r="A101" s="110"/>
      <c r="B101" s="114" t="s">
        <v>181</v>
      </c>
      <c r="C101" s="111"/>
      <c r="D101" s="91"/>
      <c r="E101" s="112"/>
      <c r="F101" s="115"/>
      <c r="H101" s="91"/>
      <c r="I101" s="91"/>
      <c r="J101" s="79"/>
      <c r="S101" s="190"/>
    </row>
    <row r="102" spans="1:19" s="76" customFormat="1" ht="12" customHeight="1">
      <c r="A102" s="110"/>
      <c r="B102" s="76" t="s">
        <v>185</v>
      </c>
      <c r="C102" s="111"/>
      <c r="D102" s="91"/>
      <c r="E102" s="112"/>
      <c r="F102" s="113"/>
      <c r="H102" s="91"/>
      <c r="I102" s="91"/>
      <c r="J102" s="79"/>
      <c r="S102" s="190"/>
    </row>
    <row r="103" spans="1:19" s="117" customFormat="1" ht="13.5" customHeight="1">
      <c r="A103" s="105" t="s">
        <v>186</v>
      </c>
      <c r="B103" s="106" t="s">
        <v>187</v>
      </c>
      <c r="C103" s="107">
        <v>1</v>
      </c>
      <c r="D103" s="108">
        <v>2</v>
      </c>
      <c r="E103" s="108">
        <v>2</v>
      </c>
      <c r="F103" s="109">
        <f>SUM(C103,D103,E103)/3</f>
        <v>1.6666666666666667</v>
      </c>
      <c r="H103" s="46"/>
      <c r="I103" s="46"/>
      <c r="J103" s="35"/>
      <c r="S103" s="189"/>
    </row>
    <row r="104" spans="1:19" s="76" customFormat="1" ht="12" customHeight="1">
      <c r="A104" s="119"/>
      <c r="B104" s="114" t="s">
        <v>181</v>
      </c>
      <c r="C104" s="70"/>
      <c r="D104" s="71"/>
      <c r="E104" s="72"/>
      <c r="F104" s="120"/>
      <c r="H104" s="91"/>
      <c r="I104" s="91"/>
      <c r="J104" s="79"/>
      <c r="S104" s="190"/>
    </row>
    <row r="105" spans="1:19" s="76" customFormat="1" ht="12" customHeight="1">
      <c r="A105" s="119"/>
      <c r="B105" s="76" t="s">
        <v>188</v>
      </c>
      <c r="C105" s="70"/>
      <c r="D105" s="71"/>
      <c r="E105" s="72"/>
      <c r="F105" s="120"/>
      <c r="H105" s="91"/>
      <c r="I105" s="91"/>
      <c r="J105" s="79"/>
      <c r="S105" s="190"/>
    </row>
    <row r="106" spans="1:19" s="117" customFormat="1" ht="13.5" customHeight="1">
      <c r="A106" s="105" t="s">
        <v>189</v>
      </c>
      <c r="B106" s="106" t="s">
        <v>190</v>
      </c>
      <c r="C106" s="107">
        <v>1</v>
      </c>
      <c r="D106" s="108">
        <v>2</v>
      </c>
      <c r="E106" s="108">
        <v>2</v>
      </c>
      <c r="F106" s="109">
        <f>SUM(C106,D106,E106)/3</f>
        <v>1.6666666666666667</v>
      </c>
      <c r="H106" s="46"/>
      <c r="I106" s="46"/>
      <c r="J106" s="35"/>
      <c r="S106" s="189"/>
    </row>
    <row r="107" spans="1:19" s="76" customFormat="1" ht="12" customHeight="1">
      <c r="A107" s="110"/>
      <c r="B107" s="114" t="s">
        <v>181</v>
      </c>
      <c r="C107" s="111"/>
      <c r="D107" s="91"/>
      <c r="E107" s="112"/>
      <c r="F107" s="120"/>
      <c r="H107" s="91"/>
      <c r="I107" s="91"/>
      <c r="J107" s="79"/>
      <c r="S107" s="190"/>
    </row>
    <row r="108" spans="1:19" s="76" customFormat="1" ht="12" customHeight="1">
      <c r="A108" s="110"/>
      <c r="B108" s="63" t="s">
        <v>191</v>
      </c>
      <c r="C108" s="111"/>
      <c r="D108" s="91"/>
      <c r="E108" s="112"/>
      <c r="F108" s="120"/>
      <c r="H108" s="91"/>
      <c r="I108" s="91"/>
      <c r="J108" s="79"/>
      <c r="S108" s="190"/>
    </row>
    <row r="109" spans="1:19" s="34" customFormat="1" ht="12" customHeight="1" thickBot="1">
      <c r="A109" s="80"/>
      <c r="B109" s="81"/>
      <c r="C109" s="394">
        <f>SUM(C84:D108)</f>
        <v>31</v>
      </c>
      <c r="D109" s="394"/>
      <c r="E109" s="394"/>
      <c r="F109" s="82" t="s">
        <v>17</v>
      </c>
      <c r="H109" s="83">
        <f>SUM(C84:D91)</f>
        <v>12</v>
      </c>
      <c r="I109" s="84">
        <f>SUM(C93:D108)</f>
        <v>19</v>
      </c>
      <c r="J109" s="188">
        <f>SUM(F93:F108)</f>
        <v>10.333333333333334</v>
      </c>
      <c r="S109" s="162"/>
    </row>
    <row r="110" spans="1:19" ht="14.45" hidden="1" thickBot="1">
      <c r="A110" s="85"/>
      <c r="B110" s="86"/>
      <c r="C110" s="87"/>
      <c r="D110" s="87"/>
      <c r="E110" s="88" t="s">
        <v>18</v>
      </c>
      <c r="F110" s="89">
        <f>SUM(F84:F108)</f>
        <v>18</v>
      </c>
      <c r="H110" s="44"/>
      <c r="I110" s="44"/>
    </row>
    <row r="111" spans="1:19" ht="30" customHeight="1" thickBot="1">
      <c r="H111" s="47"/>
      <c r="I111" s="47"/>
    </row>
    <row r="112" spans="1:19" ht="38.25" customHeight="1" thickBot="1">
      <c r="A112" s="397" t="s">
        <v>192</v>
      </c>
      <c r="B112" s="398"/>
      <c r="C112" s="398"/>
      <c r="D112" s="398"/>
      <c r="E112" s="398"/>
      <c r="F112" s="399"/>
      <c r="H112" s="8"/>
      <c r="I112" s="8"/>
    </row>
    <row r="113" spans="1:19" ht="30" customHeight="1" thickBot="1"/>
    <row r="114" spans="1:19" ht="18" customHeight="1" thickBot="1">
      <c r="A114" s="400" t="s">
        <v>44</v>
      </c>
      <c r="B114" s="401"/>
      <c r="C114" s="401"/>
      <c r="D114" s="401"/>
      <c r="E114" s="401"/>
      <c r="F114" s="402"/>
      <c r="H114" s="44"/>
      <c r="I114" s="44"/>
    </row>
    <row r="115" spans="1:19" s="18" customFormat="1" ht="12" customHeight="1">
      <c r="A115" s="15" t="s">
        <v>4</v>
      </c>
      <c r="B115" s="16" t="s">
        <v>5</v>
      </c>
      <c r="C115" s="403" t="s">
        <v>6</v>
      </c>
      <c r="D115" s="403"/>
      <c r="E115" s="403"/>
      <c r="F115" s="17" t="s">
        <v>7</v>
      </c>
      <c r="H115" s="91"/>
      <c r="I115" s="91"/>
      <c r="J115" s="20"/>
      <c r="S115" s="162"/>
    </row>
    <row r="116" spans="1:19" ht="13.5" customHeight="1">
      <c r="A116" s="21" t="s">
        <v>27</v>
      </c>
      <c r="B116" s="22" t="s">
        <v>28</v>
      </c>
      <c r="C116" s="23">
        <v>2</v>
      </c>
      <c r="D116" s="24">
        <v>1</v>
      </c>
      <c r="E116" s="25">
        <v>3</v>
      </c>
      <c r="F116" s="121">
        <f>SUM(C116,D116,E116)/3</f>
        <v>2</v>
      </c>
      <c r="H116" s="44"/>
      <c r="I116" s="44"/>
    </row>
    <row r="117" spans="1:19" s="27" customFormat="1" ht="7.15" customHeight="1">
      <c r="A117" s="198"/>
      <c r="B117" s="199"/>
      <c r="C117" s="200"/>
      <c r="D117" s="201"/>
      <c r="E117" s="202"/>
      <c r="F117" s="203"/>
      <c r="H117" s="44"/>
      <c r="I117" s="44"/>
      <c r="J117" s="28"/>
      <c r="S117" s="162"/>
    </row>
    <row r="118" spans="1:19" s="43" customFormat="1" ht="13.15" customHeight="1">
      <c r="A118" s="56" t="s">
        <v>193</v>
      </c>
      <c r="B118" s="57" t="s">
        <v>194</v>
      </c>
      <c r="C118" s="58">
        <v>1</v>
      </c>
      <c r="D118" s="59">
        <v>2</v>
      </c>
      <c r="E118" s="60">
        <v>2</v>
      </c>
      <c r="F118" s="61">
        <f>SUM(C118,D118,E118)/3</f>
        <v>1.6666666666666667</v>
      </c>
      <c r="H118" s="46"/>
      <c r="I118" s="46"/>
      <c r="J118" s="45"/>
      <c r="S118" s="162"/>
    </row>
    <row r="119" spans="1:19" s="76" customFormat="1" ht="12" customHeight="1">
      <c r="A119" s="110"/>
      <c r="B119" s="114" t="s">
        <v>195</v>
      </c>
      <c r="C119" s="111"/>
      <c r="D119" s="91"/>
      <c r="E119" s="112"/>
      <c r="F119" s="115"/>
      <c r="H119" s="91"/>
      <c r="I119" s="91"/>
      <c r="J119" s="79"/>
      <c r="S119" s="190"/>
    </row>
    <row r="120" spans="1:19" s="76" customFormat="1" ht="12" customHeight="1">
      <c r="A120" s="110"/>
      <c r="B120" s="76" t="s">
        <v>196</v>
      </c>
      <c r="C120" s="111"/>
      <c r="D120" s="91"/>
      <c r="E120" s="112"/>
      <c r="F120" s="120"/>
      <c r="H120" s="46"/>
      <c r="I120" s="46"/>
      <c r="J120" s="79"/>
      <c r="S120" s="190"/>
    </row>
    <row r="121" spans="1:19" s="73" customFormat="1" ht="13.15" customHeight="1">
      <c r="A121" s="64" t="s">
        <v>197</v>
      </c>
      <c r="B121" s="65" t="s">
        <v>198</v>
      </c>
      <c r="C121" s="66">
        <v>1</v>
      </c>
      <c r="D121" s="67">
        <v>2</v>
      </c>
      <c r="E121" s="68">
        <v>2</v>
      </c>
      <c r="F121" s="61">
        <f>SUM(C121,D121,E121)/3</f>
        <v>1.6666666666666667</v>
      </c>
      <c r="H121" s="45"/>
      <c r="I121" s="45"/>
      <c r="J121" s="45"/>
      <c r="S121" s="189"/>
    </row>
    <row r="122" spans="1:19" s="76" customFormat="1" ht="12" customHeight="1">
      <c r="A122" s="110"/>
      <c r="B122" s="114" t="s">
        <v>195</v>
      </c>
      <c r="C122" s="111"/>
      <c r="D122" s="91"/>
      <c r="E122" s="112"/>
      <c r="F122" s="115"/>
      <c r="H122" s="91"/>
      <c r="I122" s="91"/>
      <c r="J122" s="79"/>
      <c r="S122" s="190"/>
    </row>
    <row r="123" spans="1:19" s="76" customFormat="1" ht="12" customHeight="1">
      <c r="A123" s="110"/>
      <c r="B123" s="76" t="s">
        <v>199</v>
      </c>
      <c r="C123" s="111"/>
      <c r="D123" s="91"/>
      <c r="E123" s="112"/>
      <c r="F123" s="113"/>
      <c r="H123" s="91"/>
      <c r="I123" s="91"/>
      <c r="J123" s="79"/>
      <c r="S123" s="190"/>
    </row>
    <row r="124" spans="1:19" s="73" customFormat="1" ht="13.15" customHeight="1">
      <c r="A124" s="64" t="s">
        <v>200</v>
      </c>
      <c r="B124" s="65" t="s">
        <v>201</v>
      </c>
      <c r="C124" s="66">
        <v>1</v>
      </c>
      <c r="D124" s="67">
        <v>2</v>
      </c>
      <c r="E124" s="68">
        <v>2</v>
      </c>
      <c r="F124" s="69">
        <f>SUM(C124,D124,E124)/3</f>
        <v>1.6666666666666667</v>
      </c>
      <c r="H124" s="45"/>
      <c r="I124" s="45"/>
      <c r="J124" s="45"/>
      <c r="S124" s="189"/>
    </row>
    <row r="125" spans="1:19" s="76" customFormat="1" ht="12" customHeight="1">
      <c r="A125" s="119"/>
      <c r="B125" s="114" t="s">
        <v>195</v>
      </c>
      <c r="C125" s="70"/>
      <c r="D125" s="71"/>
      <c r="E125" s="72"/>
      <c r="F125" s="115"/>
      <c r="H125" s="91"/>
      <c r="I125" s="91"/>
      <c r="J125" s="79"/>
      <c r="S125" s="190"/>
    </row>
    <row r="126" spans="1:19" s="76" customFormat="1" ht="12" customHeight="1">
      <c r="A126" s="110"/>
      <c r="B126" s="118" t="s">
        <v>202</v>
      </c>
      <c r="C126" s="111"/>
      <c r="D126" s="91"/>
      <c r="E126" s="112"/>
      <c r="F126" s="113"/>
      <c r="H126" s="91"/>
      <c r="I126" s="91"/>
      <c r="J126" s="79"/>
      <c r="S126" s="190"/>
    </row>
    <row r="127" spans="1:19" s="73" customFormat="1" ht="13.5" customHeight="1">
      <c r="A127" s="64" t="s">
        <v>203</v>
      </c>
      <c r="B127" s="65" t="s">
        <v>204</v>
      </c>
      <c r="C127" s="66">
        <v>1</v>
      </c>
      <c r="D127" s="67">
        <v>2</v>
      </c>
      <c r="E127" s="68">
        <v>2</v>
      </c>
      <c r="F127" s="69">
        <f>SUM(C127,D127,E127)/3</f>
        <v>1.6666666666666667</v>
      </c>
      <c r="H127" s="117"/>
      <c r="I127" s="117"/>
      <c r="J127" s="45"/>
      <c r="S127" s="189"/>
    </row>
    <row r="128" spans="1:19" s="76" customFormat="1" ht="12" customHeight="1">
      <c r="A128" s="119"/>
      <c r="B128" s="114" t="s">
        <v>195</v>
      </c>
      <c r="C128" s="70"/>
      <c r="D128" s="71"/>
      <c r="E128" s="72"/>
      <c r="F128" s="120"/>
      <c r="H128" s="91"/>
      <c r="I128" s="91"/>
      <c r="J128" s="79"/>
      <c r="S128" s="190"/>
    </row>
    <row r="129" spans="1:19" s="76" customFormat="1" ht="12" customHeight="1">
      <c r="A129" s="110"/>
      <c r="B129" s="118" t="s">
        <v>205</v>
      </c>
      <c r="C129" s="111"/>
      <c r="D129" s="91"/>
      <c r="E129" s="112"/>
      <c r="F129" s="113"/>
      <c r="J129" s="79"/>
      <c r="S129" s="190"/>
    </row>
    <row r="130" spans="1:19" s="117" customFormat="1" ht="13.5" customHeight="1">
      <c r="A130" s="64" t="s">
        <v>206</v>
      </c>
      <c r="B130" s="65" t="s">
        <v>207</v>
      </c>
      <c r="C130" s="66">
        <v>1</v>
      </c>
      <c r="D130" s="67">
        <v>2</v>
      </c>
      <c r="E130" s="68">
        <v>2</v>
      </c>
      <c r="F130" s="69">
        <f>SUM(C130,D130,E130)/3</f>
        <v>1.6666666666666667</v>
      </c>
      <c r="J130" s="35"/>
      <c r="S130" s="189"/>
    </row>
    <row r="131" spans="1:19" s="76" customFormat="1" ht="12" customHeight="1">
      <c r="A131" s="119"/>
      <c r="B131" s="114" t="s">
        <v>195</v>
      </c>
      <c r="C131" s="70"/>
      <c r="D131" s="71"/>
      <c r="E131" s="72"/>
      <c r="F131" s="120"/>
      <c r="H131" s="91"/>
      <c r="I131" s="91"/>
      <c r="J131" s="79"/>
      <c r="S131" s="190"/>
    </row>
    <row r="132" spans="1:19" s="76" customFormat="1" ht="12" customHeight="1">
      <c r="A132" s="110"/>
      <c r="B132" s="118" t="s">
        <v>208</v>
      </c>
      <c r="C132" s="111"/>
      <c r="D132" s="91"/>
      <c r="E132" s="112"/>
      <c r="F132" s="113"/>
      <c r="J132" s="79"/>
      <c r="S132" s="190"/>
    </row>
    <row r="133" spans="1:19" s="117" customFormat="1" ht="13.5" customHeight="1">
      <c r="A133" s="64" t="s">
        <v>209</v>
      </c>
      <c r="B133" s="65" t="s">
        <v>210</v>
      </c>
      <c r="C133" s="66">
        <v>1</v>
      </c>
      <c r="D133" s="67">
        <v>2</v>
      </c>
      <c r="E133" s="68">
        <v>2</v>
      </c>
      <c r="F133" s="69">
        <f>SUM(C133,D133,E133)/3</f>
        <v>1.6666666666666667</v>
      </c>
      <c r="J133" s="35"/>
      <c r="S133" s="189"/>
    </row>
    <row r="134" spans="1:19" s="76" customFormat="1" ht="12" customHeight="1">
      <c r="A134" s="119"/>
      <c r="B134" s="114" t="s">
        <v>195</v>
      </c>
      <c r="C134" s="70"/>
      <c r="D134" s="71"/>
      <c r="E134" s="72"/>
      <c r="F134" s="120"/>
      <c r="H134" s="91"/>
      <c r="I134" s="91"/>
      <c r="J134" s="79"/>
      <c r="S134" s="190"/>
    </row>
    <row r="135" spans="1:19" s="76" customFormat="1" ht="12" customHeight="1">
      <c r="A135" s="110"/>
      <c r="B135" s="118" t="s">
        <v>211</v>
      </c>
      <c r="C135" s="111"/>
      <c r="D135" s="91"/>
      <c r="E135" s="112"/>
      <c r="F135" s="113"/>
      <c r="J135" s="79"/>
      <c r="S135" s="190"/>
    </row>
    <row r="136" spans="1:19" s="43" customFormat="1" ht="13.15" customHeight="1">
      <c r="A136" s="64" t="s">
        <v>212</v>
      </c>
      <c r="B136" s="65" t="s">
        <v>213</v>
      </c>
      <c r="C136" s="66">
        <v>1</v>
      </c>
      <c r="D136" s="67">
        <v>3</v>
      </c>
      <c r="E136" s="68">
        <v>2</v>
      </c>
      <c r="F136" s="69">
        <f>SUM(C136,D136,E136)/3</f>
        <v>2</v>
      </c>
      <c r="H136" s="46"/>
      <c r="I136" s="46"/>
      <c r="J136" s="45"/>
      <c r="S136" s="162"/>
    </row>
    <row r="137" spans="1:19" s="76" customFormat="1" ht="12" customHeight="1">
      <c r="A137" s="110"/>
      <c r="B137" s="114" t="s">
        <v>195</v>
      </c>
      <c r="C137" s="111"/>
      <c r="D137" s="91"/>
      <c r="E137" s="112"/>
      <c r="F137" s="115"/>
      <c r="H137" s="91"/>
      <c r="I137" s="91"/>
      <c r="J137" s="79"/>
      <c r="S137" s="190"/>
    </row>
    <row r="138" spans="1:19" s="76" customFormat="1" ht="12" customHeight="1">
      <c r="A138" s="119"/>
      <c r="B138" s="204" t="s">
        <v>214</v>
      </c>
      <c r="C138" s="70"/>
      <c r="D138" s="71"/>
      <c r="E138" s="72"/>
      <c r="F138" s="120"/>
      <c r="H138" s="46"/>
      <c r="I138" s="46"/>
      <c r="J138" s="79"/>
      <c r="S138" s="190"/>
    </row>
    <row r="139" spans="1:19" s="76" customFormat="1" ht="12" customHeight="1">
      <c r="A139" s="119"/>
      <c r="B139" s="204" t="s">
        <v>215</v>
      </c>
      <c r="C139" s="70"/>
      <c r="D139" s="71"/>
      <c r="E139" s="72"/>
      <c r="F139" s="120"/>
      <c r="H139" s="46"/>
      <c r="I139" s="46"/>
      <c r="J139" s="79"/>
      <c r="S139" s="190"/>
    </row>
    <row r="140" spans="1:19" s="117" customFormat="1" ht="13.5" customHeight="1">
      <c r="A140" s="64" t="s">
        <v>216</v>
      </c>
      <c r="B140" s="65" t="s">
        <v>217</v>
      </c>
      <c r="C140" s="66">
        <v>1</v>
      </c>
      <c r="D140" s="67">
        <v>2</v>
      </c>
      <c r="E140" s="68">
        <v>2</v>
      </c>
      <c r="F140" s="69">
        <f>SUM(C140,D140,E140)/3</f>
        <v>1.6666666666666667</v>
      </c>
      <c r="J140" s="35"/>
      <c r="S140" s="189"/>
    </row>
    <row r="141" spans="1:19" s="76" customFormat="1" ht="12" customHeight="1">
      <c r="A141" s="119"/>
      <c r="B141" s="114" t="s">
        <v>195</v>
      </c>
      <c r="C141" s="70"/>
      <c r="D141" s="71"/>
      <c r="E141" s="72"/>
      <c r="F141" s="120"/>
      <c r="H141" s="91"/>
      <c r="I141" s="91"/>
      <c r="J141" s="79"/>
      <c r="S141" s="190"/>
    </row>
    <row r="142" spans="1:19" s="76" customFormat="1" ht="12" customHeight="1">
      <c r="A142" s="110"/>
      <c r="B142" s="118" t="s">
        <v>218</v>
      </c>
      <c r="C142" s="111"/>
      <c r="D142" s="91"/>
      <c r="E142" s="112"/>
      <c r="F142" s="113"/>
      <c r="J142" s="79"/>
      <c r="S142" s="190"/>
    </row>
    <row r="143" spans="1:19" s="34" customFormat="1" ht="12" customHeight="1" thickBot="1">
      <c r="A143" s="80"/>
      <c r="B143" s="81"/>
      <c r="C143" s="394">
        <f>SUM(C116:D142)</f>
        <v>28</v>
      </c>
      <c r="D143" s="394"/>
      <c r="E143" s="394"/>
      <c r="F143" s="82" t="s">
        <v>17</v>
      </c>
      <c r="H143" s="83">
        <f>SUM(C116:D117)</f>
        <v>3</v>
      </c>
      <c r="I143" s="84">
        <f>SUM(C118:D142)</f>
        <v>25</v>
      </c>
      <c r="J143" s="188">
        <f>SUM(F118:F142)</f>
        <v>13.666666666666666</v>
      </c>
      <c r="S143" s="162"/>
    </row>
    <row r="144" spans="1:19" ht="14.45" hidden="1" thickBot="1">
      <c r="A144" s="85"/>
      <c r="B144" s="86"/>
      <c r="C144" s="87"/>
      <c r="D144" s="87"/>
      <c r="E144" s="205" t="s">
        <v>18</v>
      </c>
      <c r="F144" s="89">
        <f>SUM(F116:F142)</f>
        <v>15.666666666666666</v>
      </c>
      <c r="H144" s="46"/>
      <c r="I144" s="46"/>
    </row>
    <row r="145" spans="1:19" ht="51" customHeight="1" thickBot="1"/>
    <row r="146" spans="1:19" ht="18" customHeight="1" thickBot="1">
      <c r="A146" s="404" t="s">
        <v>45</v>
      </c>
      <c r="B146" s="405"/>
      <c r="C146" s="405"/>
      <c r="D146" s="405"/>
      <c r="E146" s="405"/>
      <c r="F146" s="406"/>
      <c r="H146" s="44"/>
      <c r="I146" s="44"/>
    </row>
    <row r="147" spans="1:19" s="18" customFormat="1" ht="12" customHeight="1">
      <c r="A147" s="15" t="s">
        <v>4</v>
      </c>
      <c r="B147" s="16" t="s">
        <v>5</v>
      </c>
      <c r="C147" s="403" t="s">
        <v>6</v>
      </c>
      <c r="D147" s="403"/>
      <c r="E147" s="403"/>
      <c r="F147" s="17" t="s">
        <v>7</v>
      </c>
      <c r="H147" s="91"/>
      <c r="I147" s="91"/>
      <c r="J147" s="20"/>
      <c r="S147" s="162"/>
    </row>
    <row r="148" spans="1:19" s="43" customFormat="1" ht="13.5" customHeight="1">
      <c r="A148" s="100" t="s">
        <v>219</v>
      </c>
      <c r="B148" s="101" t="s">
        <v>220</v>
      </c>
      <c r="C148" s="102">
        <v>2</v>
      </c>
      <c r="D148" s="103">
        <v>32</v>
      </c>
      <c r="E148" s="103">
        <v>3</v>
      </c>
      <c r="F148" s="104">
        <f>SUM(C148,D148,E148)/3</f>
        <v>12.333333333333334</v>
      </c>
      <c r="H148" s="44"/>
      <c r="I148" s="44"/>
      <c r="J148" s="45"/>
      <c r="S148" s="162"/>
    </row>
    <row r="149" spans="1:19" s="76" customFormat="1" ht="14.25">
      <c r="A149" s="119"/>
      <c r="B149" s="206" t="s">
        <v>221</v>
      </c>
      <c r="C149" s="70"/>
      <c r="D149" s="71"/>
      <c r="E149" s="71"/>
      <c r="F149" s="120"/>
      <c r="H149" s="91"/>
      <c r="I149" s="91"/>
      <c r="J149" s="79"/>
      <c r="S149" s="190"/>
    </row>
    <row r="150" spans="1:19" s="76" customFormat="1" ht="22.5">
      <c r="A150" s="119"/>
      <c r="B150" s="207" t="s">
        <v>222</v>
      </c>
      <c r="C150" s="70"/>
      <c r="D150" s="71"/>
      <c r="E150" s="72"/>
      <c r="F150" s="120"/>
      <c r="H150" s="91"/>
      <c r="I150" s="91"/>
      <c r="J150" s="79"/>
      <c r="S150" s="190"/>
    </row>
    <row r="151" spans="1:19" s="76" customFormat="1" ht="12" customHeight="1">
      <c r="A151" s="119"/>
      <c r="B151" s="204" t="s">
        <v>223</v>
      </c>
      <c r="C151" s="70"/>
      <c r="D151" s="71"/>
      <c r="E151" s="72"/>
      <c r="F151" s="120"/>
      <c r="H151" s="46"/>
      <c r="I151" s="46"/>
      <c r="J151" s="79"/>
      <c r="S151" s="190"/>
    </row>
    <row r="152" spans="1:19" s="34" customFormat="1" ht="12" customHeight="1" thickBot="1">
      <c r="A152" s="80"/>
      <c r="B152" s="81"/>
      <c r="C152" s="394">
        <f>SUM(C148:D151)</f>
        <v>34</v>
      </c>
      <c r="D152" s="394"/>
      <c r="E152" s="394"/>
      <c r="F152" s="82" t="s">
        <v>17</v>
      </c>
      <c r="H152" s="83">
        <f>0</f>
        <v>0</v>
      </c>
      <c r="I152" s="84">
        <f>SUM(C148:D151)</f>
        <v>34</v>
      </c>
      <c r="J152" s="188">
        <f>SUM(F148:F151)</f>
        <v>12.333333333333334</v>
      </c>
      <c r="S152" s="162"/>
    </row>
    <row r="153" spans="1:19" ht="14.45" hidden="1" thickBot="1">
      <c r="A153" s="208"/>
      <c r="B153" s="86"/>
      <c r="C153" s="87"/>
      <c r="D153" s="87"/>
      <c r="E153" s="88" t="s">
        <v>18</v>
      </c>
      <c r="F153" s="89">
        <f>SUM(F148:F151)</f>
        <v>12.333333333333334</v>
      </c>
      <c r="H153" s="54"/>
      <c r="I153" s="54"/>
    </row>
    <row r="154" spans="1:19" ht="15.75" thickBot="1">
      <c r="H154" s="44"/>
      <c r="I154" s="44"/>
      <c r="J154" s="209">
        <f>SUM(J16:J152)</f>
        <v>68</v>
      </c>
    </row>
    <row r="155" spans="1:19" ht="15.75" thickBot="1">
      <c r="A155" s="395" t="s">
        <v>46</v>
      </c>
      <c r="B155" s="396"/>
      <c r="F155" s="8"/>
    </row>
    <row r="156" spans="1:19">
      <c r="A156" s="210">
        <f>SUM(H16:H153)*15</f>
        <v>660</v>
      </c>
      <c r="B156" s="211" t="s">
        <v>47</v>
      </c>
      <c r="F156" s="8"/>
      <c r="J156" s="122">
        <v>26.666666666666668</v>
      </c>
    </row>
    <row r="157" spans="1:19">
      <c r="A157" s="212">
        <f>SUM(I16:I153)*15</f>
        <v>2175</v>
      </c>
      <c r="B157" s="213" t="s">
        <v>48</v>
      </c>
      <c r="F157" s="8"/>
    </row>
    <row r="158" spans="1:19">
      <c r="A158" s="214">
        <f>A156+A157</f>
        <v>2835</v>
      </c>
      <c r="B158" s="215" t="s">
        <v>49</v>
      </c>
      <c r="F158" s="8"/>
      <c r="J158" s="122">
        <f>SUM(J154:J156)</f>
        <v>94.666666666666671</v>
      </c>
    </row>
    <row r="159" spans="1:19" ht="15.75" thickBot="1">
      <c r="A159" s="216">
        <f>SUM(F37,F62,F80,F110,F144,F153)</f>
        <v>94.666666666666657</v>
      </c>
      <c r="B159" s="217" t="s">
        <v>50</v>
      </c>
      <c r="F159" s="8"/>
    </row>
    <row r="160" spans="1:19">
      <c r="A160" s="123"/>
      <c r="F160" s="8"/>
    </row>
    <row r="161" spans="1:20" ht="15.75" thickBot="1">
      <c r="A161" s="396" t="s">
        <v>224</v>
      </c>
      <c r="B161" s="396"/>
      <c r="F161" s="8"/>
    </row>
    <row r="162" spans="1:20">
      <c r="A162" s="218">
        <v>660</v>
      </c>
      <c r="B162" s="219" t="s">
        <v>47</v>
      </c>
      <c r="F162" s="8"/>
    </row>
    <row r="163" spans="1:20">
      <c r="A163" s="220">
        <v>2085</v>
      </c>
      <c r="B163" s="221" t="s">
        <v>48</v>
      </c>
      <c r="F163" s="8"/>
    </row>
    <row r="164" spans="1:20">
      <c r="A164" s="222">
        <v>2745</v>
      </c>
      <c r="B164" s="223" t="s">
        <v>51</v>
      </c>
      <c r="F164" s="8"/>
    </row>
    <row r="165" spans="1:20" ht="15.75" thickBot="1">
      <c r="A165" s="224">
        <v>91.666666666666671</v>
      </c>
      <c r="B165" s="225" t="s">
        <v>50</v>
      </c>
      <c r="F165" s="8"/>
    </row>
    <row r="166" spans="1:20">
      <c r="H166" s="46"/>
      <c r="I166" s="46"/>
    </row>
    <row r="167" spans="1:20">
      <c r="H167" s="54"/>
      <c r="I167" s="54"/>
    </row>
    <row r="168" spans="1:20">
      <c r="H168" s="54"/>
      <c r="I168" s="54"/>
    </row>
    <row r="169" spans="1:20">
      <c r="H169" s="44"/>
      <c r="I169" s="44"/>
    </row>
    <row r="170" spans="1:20">
      <c r="H170" s="44"/>
      <c r="I170" s="44"/>
    </row>
    <row r="171" spans="1:20" s="12" customFormat="1">
      <c r="A171" s="8"/>
      <c r="B171" s="8"/>
      <c r="C171" s="9"/>
      <c r="D171" s="9"/>
      <c r="E171" s="9"/>
      <c r="F171" s="10"/>
      <c r="G171" s="8"/>
      <c r="H171" s="44"/>
      <c r="I171" s="44"/>
      <c r="K171" s="8"/>
      <c r="L171" s="8"/>
      <c r="M171" s="8"/>
      <c r="N171" s="8"/>
      <c r="O171" s="8"/>
      <c r="P171" s="8"/>
      <c r="Q171" s="8"/>
      <c r="R171" s="8"/>
      <c r="S171" s="162"/>
      <c r="T171" s="8"/>
    </row>
    <row r="172" spans="1:20" s="12" customFormat="1">
      <c r="A172" s="8"/>
      <c r="B172" s="8"/>
      <c r="C172" s="9"/>
      <c r="D172" s="9"/>
      <c r="E172" s="9"/>
      <c r="F172" s="10"/>
      <c r="G172" s="8"/>
      <c r="H172" s="46"/>
      <c r="I172" s="46"/>
      <c r="K172" s="8"/>
      <c r="L172" s="8"/>
      <c r="M172" s="8"/>
      <c r="N172" s="8"/>
      <c r="O172" s="8"/>
      <c r="P172" s="8"/>
      <c r="Q172" s="8"/>
      <c r="R172" s="8"/>
      <c r="S172" s="162"/>
      <c r="T172" s="8"/>
    </row>
    <row r="173" spans="1:20" s="12" customFormat="1">
      <c r="A173" s="8"/>
      <c r="B173" s="8"/>
      <c r="C173" s="9"/>
      <c r="D173" s="9"/>
      <c r="E173" s="9"/>
      <c r="F173" s="10"/>
      <c r="G173" s="8"/>
      <c r="H173" s="44"/>
      <c r="I173" s="44"/>
      <c r="K173" s="8"/>
      <c r="L173" s="8"/>
      <c r="M173" s="8"/>
      <c r="N173" s="8"/>
      <c r="O173" s="8"/>
      <c r="P173" s="8"/>
      <c r="Q173" s="8"/>
      <c r="R173" s="8"/>
      <c r="S173" s="162"/>
      <c r="T173" s="8"/>
    </row>
    <row r="174" spans="1:20" s="12" customFormat="1">
      <c r="A174" s="8"/>
      <c r="B174" s="8"/>
      <c r="C174" s="9"/>
      <c r="D174" s="9"/>
      <c r="E174" s="9"/>
      <c r="F174" s="10"/>
      <c r="G174" s="8"/>
      <c r="H174" s="44"/>
      <c r="I174" s="44"/>
      <c r="K174" s="8"/>
      <c r="L174" s="8"/>
      <c r="M174" s="8"/>
      <c r="N174" s="8"/>
      <c r="O174" s="8"/>
      <c r="P174" s="8"/>
      <c r="Q174" s="8"/>
      <c r="R174" s="8"/>
      <c r="S174" s="162"/>
      <c r="T174" s="8"/>
    </row>
    <row r="175" spans="1:20" s="12" customFormat="1">
      <c r="A175" s="8"/>
      <c r="B175" s="8"/>
      <c r="C175" s="9"/>
      <c r="D175" s="9"/>
      <c r="E175" s="9"/>
      <c r="F175" s="10"/>
      <c r="G175" s="8"/>
      <c r="H175" s="46"/>
      <c r="I175" s="46"/>
      <c r="K175" s="8"/>
      <c r="L175" s="8"/>
      <c r="M175" s="8"/>
      <c r="N175" s="8"/>
      <c r="O175" s="8"/>
      <c r="P175" s="8"/>
      <c r="Q175" s="8"/>
      <c r="R175" s="8"/>
      <c r="S175" s="162"/>
      <c r="T175" s="8"/>
    </row>
    <row r="176" spans="1:20" s="12" customFormat="1">
      <c r="A176" s="8"/>
      <c r="B176" s="8"/>
      <c r="C176" s="9"/>
      <c r="D176" s="9"/>
      <c r="E176" s="9"/>
      <c r="F176" s="10"/>
      <c r="G176" s="8"/>
      <c r="H176" s="44"/>
      <c r="I176" s="44"/>
      <c r="K176" s="8"/>
      <c r="L176" s="8"/>
      <c r="M176" s="8"/>
      <c r="N176" s="8"/>
      <c r="O176" s="8"/>
      <c r="P176" s="8"/>
      <c r="Q176" s="8"/>
      <c r="R176" s="8"/>
      <c r="S176" s="162"/>
      <c r="T176" s="8"/>
    </row>
    <row r="177" spans="1:20" s="12" customFormat="1">
      <c r="A177" s="8"/>
      <c r="B177" s="8"/>
      <c r="C177" s="9"/>
      <c r="D177" s="9"/>
      <c r="E177" s="9"/>
      <c r="F177" s="10"/>
      <c r="G177" s="8"/>
      <c r="H177" s="46"/>
      <c r="I177" s="46"/>
      <c r="K177" s="8"/>
      <c r="L177" s="8"/>
      <c r="M177" s="8"/>
      <c r="N177" s="8"/>
      <c r="O177" s="8"/>
      <c r="P177" s="8"/>
      <c r="Q177" s="8"/>
      <c r="R177" s="8"/>
      <c r="S177" s="162"/>
      <c r="T177" s="8"/>
    </row>
    <row r="178" spans="1:20" s="12" customFormat="1">
      <c r="A178" s="8"/>
      <c r="B178" s="8"/>
      <c r="C178" s="9"/>
      <c r="D178" s="9"/>
      <c r="E178" s="9"/>
      <c r="F178" s="10"/>
      <c r="G178" s="8"/>
      <c r="H178" s="46"/>
      <c r="I178" s="46"/>
      <c r="K178" s="8"/>
      <c r="L178" s="8"/>
      <c r="M178" s="8"/>
      <c r="N178" s="8"/>
      <c r="O178" s="8"/>
      <c r="P178" s="8"/>
      <c r="Q178" s="8"/>
      <c r="R178" s="8"/>
      <c r="S178" s="162"/>
      <c r="T178" s="8"/>
    </row>
    <row r="179" spans="1:20" s="12" customFormat="1">
      <c r="A179" s="8"/>
      <c r="B179" s="8"/>
      <c r="C179" s="9"/>
      <c r="D179" s="9"/>
      <c r="E179" s="9"/>
      <c r="F179" s="10"/>
      <c r="G179" s="8"/>
      <c r="H179" s="45"/>
      <c r="I179" s="45"/>
      <c r="K179" s="8"/>
      <c r="L179" s="8"/>
      <c r="M179" s="8"/>
      <c r="N179" s="8"/>
      <c r="O179" s="8"/>
      <c r="P179" s="8"/>
      <c r="Q179" s="8"/>
      <c r="R179" s="8"/>
      <c r="S179" s="162"/>
      <c r="T179" s="8"/>
    </row>
    <row r="180" spans="1:20" s="12" customFormat="1">
      <c r="A180" s="8"/>
      <c r="B180" s="8"/>
      <c r="C180" s="9"/>
      <c r="D180" s="9"/>
      <c r="E180" s="9"/>
      <c r="F180" s="10"/>
      <c r="G180" s="8"/>
      <c r="H180" s="46"/>
      <c r="I180" s="46"/>
      <c r="K180" s="8"/>
      <c r="L180" s="8"/>
      <c r="M180" s="8"/>
      <c r="N180" s="8"/>
      <c r="O180" s="8"/>
      <c r="P180" s="8"/>
      <c r="Q180" s="8"/>
      <c r="R180" s="8"/>
      <c r="S180" s="162"/>
      <c r="T180" s="8"/>
    </row>
    <row r="181" spans="1:20" s="12" customFormat="1">
      <c r="A181" s="8"/>
      <c r="B181" s="8"/>
      <c r="C181" s="9"/>
      <c r="D181" s="9"/>
      <c r="E181" s="9"/>
      <c r="F181" s="10"/>
      <c r="G181" s="8"/>
      <c r="H181" s="44"/>
      <c r="I181" s="44"/>
      <c r="K181" s="8"/>
      <c r="L181" s="8"/>
      <c r="M181" s="8"/>
      <c r="N181" s="8"/>
      <c r="O181" s="8"/>
      <c r="P181" s="8"/>
      <c r="Q181" s="8"/>
      <c r="R181" s="8"/>
      <c r="S181" s="162"/>
      <c r="T181" s="8"/>
    </row>
    <row r="182" spans="1:20" s="12" customFormat="1">
      <c r="A182" s="8"/>
      <c r="B182" s="8"/>
      <c r="C182" s="9"/>
      <c r="D182" s="9"/>
      <c r="E182" s="9"/>
      <c r="F182" s="10"/>
      <c r="G182" s="8"/>
      <c r="H182" s="44"/>
      <c r="I182" s="44"/>
      <c r="K182" s="8"/>
      <c r="L182" s="8"/>
      <c r="M182" s="8"/>
      <c r="N182" s="8"/>
      <c r="O182" s="8"/>
      <c r="P182" s="8"/>
      <c r="Q182" s="8"/>
      <c r="R182" s="8"/>
      <c r="S182" s="162"/>
      <c r="T182" s="8"/>
    </row>
    <row r="183" spans="1:20" s="12" customFormat="1">
      <c r="A183" s="8"/>
      <c r="B183" s="8"/>
      <c r="C183" s="9"/>
      <c r="D183" s="9"/>
      <c r="E183" s="9"/>
      <c r="F183" s="10"/>
      <c r="G183" s="8"/>
      <c r="H183" s="44"/>
      <c r="I183" s="44"/>
      <c r="K183" s="8"/>
      <c r="L183" s="8"/>
      <c r="M183" s="8"/>
      <c r="N183" s="8"/>
      <c r="O183" s="8"/>
      <c r="P183" s="8"/>
      <c r="Q183" s="8"/>
      <c r="R183" s="8"/>
      <c r="S183" s="162"/>
      <c r="T183" s="8"/>
    </row>
    <row r="184" spans="1:20" s="12" customFormat="1">
      <c r="A184" s="8"/>
      <c r="B184" s="8"/>
      <c r="C184" s="9"/>
      <c r="D184" s="9"/>
      <c r="E184" s="9"/>
      <c r="F184" s="10"/>
      <c r="G184" s="8"/>
      <c r="H184" s="43"/>
      <c r="I184" s="43"/>
      <c r="K184" s="8"/>
      <c r="L184" s="8"/>
      <c r="M184" s="8"/>
      <c r="N184" s="8"/>
      <c r="O184" s="8"/>
      <c r="P184" s="8"/>
      <c r="Q184" s="8"/>
      <c r="R184" s="8"/>
      <c r="S184" s="162"/>
      <c r="T184" s="8"/>
    </row>
    <row r="189" spans="1:20" s="12" customFormat="1">
      <c r="A189" s="8"/>
      <c r="B189" s="8"/>
      <c r="C189" s="9"/>
      <c r="D189" s="9"/>
      <c r="E189" s="9"/>
      <c r="F189" s="10"/>
      <c r="G189" s="8"/>
      <c r="H189" s="54"/>
      <c r="I189" s="54"/>
      <c r="K189" s="8"/>
      <c r="L189" s="8"/>
      <c r="M189" s="8"/>
      <c r="N189" s="8"/>
      <c r="O189" s="8"/>
      <c r="P189" s="8"/>
      <c r="Q189" s="8"/>
      <c r="R189" s="8"/>
      <c r="S189" s="162"/>
      <c r="T189" s="8"/>
    </row>
  </sheetData>
  <mergeCells count="27">
    <mergeCell ref="C14:E14"/>
    <mergeCell ref="A2:F2"/>
    <mergeCell ref="A3:F3"/>
    <mergeCell ref="A9:F9"/>
    <mergeCell ref="C10:E10"/>
    <mergeCell ref="C12:E12"/>
    <mergeCell ref="C109:E109"/>
    <mergeCell ref="C16:E16"/>
    <mergeCell ref="C36:E36"/>
    <mergeCell ref="A39:F39"/>
    <mergeCell ref="C40:E40"/>
    <mergeCell ref="C61:E61"/>
    <mergeCell ref="A64:F64"/>
    <mergeCell ref="A66:F66"/>
    <mergeCell ref="C67:E67"/>
    <mergeCell ref="C79:E79"/>
    <mergeCell ref="A82:F82"/>
    <mergeCell ref="C83:E83"/>
    <mergeCell ref="C152:E152"/>
    <mergeCell ref="A155:B155"/>
    <mergeCell ref="A161:B161"/>
    <mergeCell ref="A112:F112"/>
    <mergeCell ref="A114:F114"/>
    <mergeCell ref="C115:E115"/>
    <mergeCell ref="C143:E143"/>
    <mergeCell ref="A146:F146"/>
    <mergeCell ref="C147:E147"/>
  </mergeCells>
  <printOptions horizontalCentered="1" verticalCentered="1"/>
  <pageMargins left="0.51181102362204722" right="0.51181102362204722" top="0.70866141732283472" bottom="0.15748031496062992" header="0.31496062992125984" footer="0.31496062992125984"/>
  <pageSetup paperSize="192" scale="77" orientation="portrait" r:id="rId1"/>
  <headerFooter>
    <oddHeader>&amp;L&amp;G&amp;R&amp;"Evrett,Gras"&amp;20LOGIGRAMME&amp;"Gellix,Normal"&amp;11
&amp;"Gellix,Gras"&amp;12Sciences de la nature 200.B1</oddHeader>
  </headerFooter>
  <rowBreaks count="2" manualBreakCount="2">
    <brk id="62" max="5" man="1"/>
    <brk id="109" max="5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6D30-9CC8-40AE-A1D4-2F0806E69611}">
  <sheetPr>
    <pageSetUpPr fitToPage="1"/>
  </sheetPr>
  <dimension ref="A1:N148"/>
  <sheetViews>
    <sheetView topLeftCell="A86" zoomScale="115" zoomScaleNormal="115" workbookViewId="0">
      <selection activeCell="B46" sqref="B46"/>
    </sheetView>
  </sheetViews>
  <sheetFormatPr baseColWidth="10" defaultColWidth="11.42578125" defaultRowHeight="15"/>
  <cols>
    <col min="1" max="1" width="12.85546875" style="8" customWidth="1"/>
    <col min="2" max="2" width="81.140625" style="8" customWidth="1"/>
    <col min="3" max="3" width="2.7109375" style="9" customWidth="1"/>
    <col min="4" max="4" width="3.28515625" style="9" bestFit="1" customWidth="1"/>
    <col min="5" max="5" width="2.7109375" style="9" customWidth="1"/>
    <col min="6" max="6" width="7" style="10" customWidth="1"/>
    <col min="7" max="7" width="2.28515625" style="8" customWidth="1"/>
    <col min="8" max="9" width="11.42578125" style="11"/>
    <col min="10" max="10" width="11.42578125" style="12"/>
    <col min="11" max="16384" width="11.42578125" style="8"/>
  </cols>
  <sheetData>
    <row r="1" spans="1:10" ht="60" customHeight="1"/>
    <row r="2" spans="1:10" ht="15.75">
      <c r="A2" s="407" t="s">
        <v>117</v>
      </c>
      <c r="B2" s="408"/>
      <c r="C2" s="408"/>
      <c r="D2" s="408"/>
      <c r="E2" s="408"/>
      <c r="F2" s="408"/>
    </row>
    <row r="3" spans="1:10" ht="13.9">
      <c r="A3" s="409" t="s">
        <v>125</v>
      </c>
      <c r="B3" s="409"/>
      <c r="C3" s="409"/>
      <c r="D3" s="409"/>
      <c r="E3" s="409"/>
      <c r="F3" s="409"/>
    </row>
    <row r="4" spans="1:10" ht="60" customHeight="1" thickBot="1">
      <c r="H4" s="47"/>
      <c r="I4" s="47"/>
    </row>
    <row r="5" spans="1:10" ht="18" customHeight="1" thickBot="1">
      <c r="A5" s="400" t="s">
        <v>0</v>
      </c>
      <c r="B5" s="401"/>
      <c r="C5" s="401"/>
      <c r="D5" s="401"/>
      <c r="E5" s="401"/>
      <c r="F5" s="402"/>
      <c r="H5" s="13" t="s">
        <v>1</v>
      </c>
      <c r="I5" s="14" t="s">
        <v>2</v>
      </c>
      <c r="J5" s="157" t="s">
        <v>3</v>
      </c>
    </row>
    <row r="6" spans="1:10" s="18" customFormat="1" ht="12" customHeight="1">
      <c r="A6" s="15" t="s">
        <v>4</v>
      </c>
      <c r="B6" s="16" t="s">
        <v>5</v>
      </c>
      <c r="C6" s="403" t="s">
        <v>6</v>
      </c>
      <c r="D6" s="403"/>
      <c r="E6" s="403"/>
      <c r="F6" s="17" t="s">
        <v>7</v>
      </c>
      <c r="H6" s="19"/>
      <c r="I6" s="19"/>
      <c r="J6" s="20"/>
    </row>
    <row r="7" spans="1:10" s="27" customFormat="1" ht="13.5" customHeight="1">
      <c r="A7" s="21" t="s">
        <v>8</v>
      </c>
      <c r="B7" s="22" t="s">
        <v>9</v>
      </c>
      <c r="C7" s="23">
        <v>1</v>
      </c>
      <c r="D7" s="24">
        <v>1</v>
      </c>
      <c r="E7" s="25">
        <v>1</v>
      </c>
      <c r="F7" s="26">
        <f>SUM(C7,D7,E7)/3</f>
        <v>1</v>
      </c>
      <c r="H7" s="11"/>
      <c r="I7" s="11"/>
      <c r="J7" s="28"/>
    </row>
    <row r="8" spans="1:10" s="34" customFormat="1" ht="12" customHeight="1">
      <c r="A8" s="29"/>
      <c r="B8" s="30" t="s">
        <v>10</v>
      </c>
      <c r="C8" s="31"/>
      <c r="D8" s="32"/>
      <c r="E8" s="33"/>
      <c r="F8" s="26"/>
      <c r="H8" s="35"/>
      <c r="I8" s="35"/>
      <c r="J8" s="36"/>
    </row>
    <row r="9" spans="1:10" s="43" customFormat="1" ht="13.5" customHeight="1">
      <c r="A9" s="37" t="s">
        <v>11</v>
      </c>
      <c r="B9" s="38" t="s">
        <v>12</v>
      </c>
      <c r="C9" s="39">
        <v>3</v>
      </c>
      <c r="D9" s="40">
        <v>1</v>
      </c>
      <c r="E9" s="41">
        <v>3</v>
      </c>
      <c r="F9" s="42">
        <f>SUM(C9,D9,E9)/3</f>
        <v>2.3333333333333335</v>
      </c>
      <c r="H9" s="44"/>
      <c r="I9" s="44"/>
      <c r="J9" s="45"/>
    </row>
    <row r="10" spans="1:10" s="34" customFormat="1" ht="12" customHeight="1">
      <c r="A10" s="29"/>
      <c r="B10" s="30" t="s">
        <v>13</v>
      </c>
      <c r="C10" s="31"/>
      <c r="D10" s="32"/>
      <c r="E10" s="33"/>
      <c r="F10" s="26"/>
      <c r="H10" s="46"/>
      <c r="I10" s="46"/>
      <c r="J10" s="36"/>
    </row>
    <row r="11" spans="1:10" s="47" customFormat="1" ht="13.5" customHeight="1">
      <c r="A11" s="21" t="s">
        <v>14</v>
      </c>
      <c r="B11" s="22" t="s">
        <v>15</v>
      </c>
      <c r="C11" s="23">
        <v>2</v>
      </c>
      <c r="D11" s="24">
        <v>2</v>
      </c>
      <c r="E11" s="25">
        <v>2</v>
      </c>
      <c r="F11" s="26">
        <f>SUM(C11,D11,E11)/3</f>
        <v>2</v>
      </c>
      <c r="H11" s="48"/>
      <c r="I11" s="48"/>
      <c r="J11" s="35"/>
    </row>
    <row r="12" spans="1:10" s="34" customFormat="1" ht="12" customHeight="1">
      <c r="A12" s="29"/>
      <c r="B12" s="30" t="s">
        <v>16</v>
      </c>
      <c r="C12" s="31"/>
      <c r="D12" s="32"/>
      <c r="E12" s="33"/>
      <c r="F12" s="26"/>
      <c r="H12" s="46"/>
      <c r="I12" s="46"/>
      <c r="J12" s="36"/>
    </row>
    <row r="13" spans="1:10" s="54" customFormat="1" ht="7.5" customHeight="1">
      <c r="A13" s="49"/>
      <c r="B13" s="50"/>
      <c r="C13" s="51"/>
      <c r="D13" s="44"/>
      <c r="E13" s="52"/>
      <c r="F13" s="53"/>
      <c r="H13" s="45"/>
      <c r="I13" s="45"/>
      <c r="J13" s="55"/>
    </row>
    <row r="14" spans="1:10" s="47" customFormat="1" ht="13.5" customHeight="1">
      <c r="A14" s="56" t="s">
        <v>59</v>
      </c>
      <c r="B14" s="57" t="s">
        <v>60</v>
      </c>
      <c r="C14" s="58">
        <v>3</v>
      </c>
      <c r="D14" s="59">
        <v>2</v>
      </c>
      <c r="E14" s="60">
        <v>3</v>
      </c>
      <c r="F14" s="61">
        <f>SUM(C14,D14,E14)/3</f>
        <v>2.6666666666666665</v>
      </c>
      <c r="H14" s="62"/>
      <c r="I14" s="62"/>
      <c r="J14" s="35"/>
    </row>
    <row r="15" spans="1:10" s="47" customFormat="1" ht="12" customHeight="1">
      <c r="A15" s="21"/>
      <c r="B15" s="63" t="s">
        <v>70</v>
      </c>
      <c r="C15" s="23"/>
      <c r="D15" s="24"/>
      <c r="E15" s="25"/>
      <c r="F15" s="26"/>
      <c r="H15" s="46"/>
      <c r="I15" s="46"/>
      <c r="J15" s="35"/>
    </row>
    <row r="16" spans="1:10" s="47" customFormat="1" ht="13.5" customHeight="1">
      <c r="A16" s="64" t="s">
        <v>61</v>
      </c>
      <c r="B16" s="65" t="s">
        <v>62</v>
      </c>
      <c r="C16" s="66">
        <v>2</v>
      </c>
      <c r="D16" s="67">
        <v>2</v>
      </c>
      <c r="E16" s="68">
        <v>2</v>
      </c>
      <c r="F16" s="69">
        <f>SUM(C16,D16,E16)/3</f>
        <v>2</v>
      </c>
      <c r="H16" s="27"/>
      <c r="I16" s="27"/>
      <c r="J16" s="35"/>
    </row>
    <row r="17" spans="1:10" s="34" customFormat="1" ht="12" customHeight="1">
      <c r="A17" s="29"/>
      <c r="B17" s="30" t="s">
        <v>71</v>
      </c>
      <c r="C17" s="70"/>
      <c r="D17" s="71"/>
      <c r="E17" s="72"/>
      <c r="F17" s="26"/>
      <c r="H17" s="46"/>
      <c r="I17" s="46"/>
      <c r="J17" s="36"/>
    </row>
    <row r="18" spans="1:10" s="34" customFormat="1" ht="12" customHeight="1" thickBot="1">
      <c r="A18" s="80"/>
      <c r="B18" s="81"/>
      <c r="C18" s="394">
        <f>SUM(C7:D17)</f>
        <v>19</v>
      </c>
      <c r="D18" s="394"/>
      <c r="E18" s="394"/>
      <c r="F18" s="82" t="s">
        <v>17</v>
      </c>
      <c r="H18" s="83">
        <f>SUM(C7:D12)</f>
        <v>10</v>
      </c>
      <c r="I18" s="84">
        <f>SUM(C14:D17)</f>
        <v>9</v>
      </c>
      <c r="J18" s="156">
        <f>SUM(F14:F17)</f>
        <v>4.6666666666666661</v>
      </c>
    </row>
    <row r="19" spans="1:10" ht="14.45" hidden="1" thickBot="1">
      <c r="A19" s="85"/>
      <c r="B19" s="86"/>
      <c r="C19" s="87"/>
      <c r="D19" s="87"/>
      <c r="E19" s="88" t="s">
        <v>18</v>
      </c>
      <c r="F19" s="89">
        <f>SUM(F7:F17)</f>
        <v>10</v>
      </c>
      <c r="H19" s="90"/>
      <c r="I19" s="90"/>
    </row>
    <row r="20" spans="1:10" ht="60" customHeight="1" thickBot="1">
      <c r="H20" s="47"/>
      <c r="I20" s="47"/>
    </row>
    <row r="21" spans="1:10" ht="18" customHeight="1" thickBot="1">
      <c r="A21" s="404" t="s">
        <v>19</v>
      </c>
      <c r="B21" s="405"/>
      <c r="C21" s="405"/>
      <c r="D21" s="405"/>
      <c r="E21" s="405"/>
      <c r="F21" s="406"/>
      <c r="H21" s="8"/>
      <c r="I21" s="8"/>
    </row>
    <row r="22" spans="1:10" s="18" customFormat="1" ht="12" customHeight="1">
      <c r="A22" s="15" t="s">
        <v>4</v>
      </c>
      <c r="B22" s="16" t="s">
        <v>5</v>
      </c>
      <c r="C22" s="403" t="s">
        <v>6</v>
      </c>
      <c r="D22" s="403"/>
      <c r="E22" s="403"/>
      <c r="F22" s="17" t="s">
        <v>7</v>
      </c>
      <c r="H22" s="91"/>
      <c r="I22" s="91"/>
      <c r="J22" s="20"/>
    </row>
    <row r="23" spans="1:10" s="47" customFormat="1" ht="13.15" customHeight="1">
      <c r="A23" s="21" t="s">
        <v>23</v>
      </c>
      <c r="B23" s="22" t="s">
        <v>24</v>
      </c>
      <c r="C23" s="23">
        <v>3</v>
      </c>
      <c r="D23" s="24">
        <v>0</v>
      </c>
      <c r="E23" s="25">
        <v>3</v>
      </c>
      <c r="F23" s="121">
        <f>SUM(C23,D23,E23)/3</f>
        <v>2</v>
      </c>
      <c r="H23" s="8"/>
      <c r="I23" s="8"/>
      <c r="J23" s="35"/>
    </row>
    <row r="24" spans="1:10" s="34" customFormat="1" ht="12" customHeight="1">
      <c r="A24" s="92"/>
      <c r="B24" s="30" t="s">
        <v>52</v>
      </c>
      <c r="C24" s="31"/>
      <c r="D24" s="32"/>
      <c r="E24" s="33"/>
      <c r="F24" s="121"/>
      <c r="H24" s="47"/>
      <c r="I24" s="47"/>
      <c r="J24" s="36"/>
    </row>
    <row r="25" spans="1:10" s="47" customFormat="1" ht="13.5" customHeight="1">
      <c r="A25" s="21" t="s">
        <v>25</v>
      </c>
      <c r="B25" s="22" t="s">
        <v>26</v>
      </c>
      <c r="C25" s="23">
        <v>2</v>
      </c>
      <c r="D25" s="24">
        <v>2</v>
      </c>
      <c r="E25" s="25">
        <v>3</v>
      </c>
      <c r="F25" s="121">
        <f>SUM(C25,D25,E25)/3</f>
        <v>2.3333333333333335</v>
      </c>
      <c r="H25" s="93"/>
      <c r="I25" s="93"/>
      <c r="J25" s="35"/>
    </row>
    <row r="26" spans="1:10" s="34" customFormat="1" ht="12" customHeight="1">
      <c r="A26" s="29"/>
      <c r="B26" s="30" t="s">
        <v>53</v>
      </c>
      <c r="C26" s="31"/>
      <c r="D26" s="32"/>
      <c r="E26" s="33"/>
      <c r="F26" s="121"/>
      <c r="H26" s="91"/>
      <c r="I26" s="91"/>
      <c r="J26" s="36"/>
    </row>
    <row r="27" spans="1:10" s="73" customFormat="1" ht="13.5" customHeight="1">
      <c r="A27" s="94" t="s">
        <v>27</v>
      </c>
      <c r="B27" s="95" t="s">
        <v>28</v>
      </c>
      <c r="C27" s="96">
        <v>1</v>
      </c>
      <c r="D27" s="97">
        <v>2</v>
      </c>
      <c r="E27" s="98">
        <v>3</v>
      </c>
      <c r="F27" s="99">
        <f>SUM(C27,D27,E27)/3</f>
        <v>2</v>
      </c>
      <c r="H27" s="44"/>
      <c r="I27" s="44"/>
      <c r="J27" s="45"/>
    </row>
    <row r="28" spans="1:10" s="54" customFormat="1" ht="6.6" customHeight="1">
      <c r="A28" s="49"/>
      <c r="B28" s="50"/>
      <c r="C28" s="51"/>
      <c r="D28" s="44"/>
      <c r="E28" s="52"/>
      <c r="F28" s="53"/>
      <c r="H28" s="45"/>
      <c r="I28" s="45"/>
      <c r="J28" s="55"/>
    </row>
    <row r="29" spans="1:10" s="54" customFormat="1" ht="13.15" customHeight="1">
      <c r="A29" s="100" t="s">
        <v>77</v>
      </c>
      <c r="B29" s="101" t="s">
        <v>78</v>
      </c>
      <c r="C29" s="102">
        <v>2</v>
      </c>
      <c r="D29" s="103">
        <v>2</v>
      </c>
      <c r="E29" s="130">
        <v>2</v>
      </c>
      <c r="F29" s="129">
        <f>SUM(C29,D29,E29)/3</f>
        <v>2</v>
      </c>
      <c r="H29" s="44"/>
      <c r="I29" s="44"/>
      <c r="J29" s="55"/>
    </row>
    <row r="30" spans="1:10" s="76" customFormat="1" ht="12" customHeight="1">
      <c r="A30" s="74"/>
      <c r="B30" s="63" t="s">
        <v>79</v>
      </c>
      <c r="C30" s="75"/>
      <c r="E30" s="77"/>
      <c r="F30" s="78"/>
      <c r="H30" s="35"/>
      <c r="I30" s="35"/>
      <c r="J30" s="79"/>
    </row>
    <row r="31" spans="1:10" s="54" customFormat="1" ht="13.15" customHeight="1">
      <c r="A31" s="100" t="s">
        <v>64</v>
      </c>
      <c r="B31" s="101" t="s">
        <v>65</v>
      </c>
      <c r="C31" s="102">
        <v>2</v>
      </c>
      <c r="D31" s="103">
        <v>2</v>
      </c>
      <c r="E31" s="130">
        <v>2</v>
      </c>
      <c r="F31" s="129">
        <f>SUM(C31,D31,E31)/3</f>
        <v>2</v>
      </c>
      <c r="H31" s="44"/>
      <c r="I31" s="44"/>
      <c r="J31" s="55"/>
    </row>
    <row r="32" spans="1:10" s="114" customFormat="1" ht="12" customHeight="1">
      <c r="A32" s="125"/>
      <c r="B32" s="34" t="s">
        <v>127</v>
      </c>
      <c r="C32" s="126"/>
      <c r="E32" s="131"/>
      <c r="F32" s="127"/>
      <c r="H32" s="35"/>
      <c r="I32" s="35"/>
      <c r="J32" s="128"/>
    </row>
    <row r="33" spans="1:10" s="76" customFormat="1" ht="12" customHeight="1">
      <c r="A33" s="74"/>
      <c r="B33" s="63" t="s">
        <v>80</v>
      </c>
      <c r="C33" s="75"/>
      <c r="E33" s="77"/>
      <c r="F33" s="78"/>
      <c r="H33" s="35"/>
      <c r="I33" s="35"/>
      <c r="J33" s="79"/>
    </row>
    <row r="34" spans="1:10" s="73" customFormat="1" ht="13.5" customHeight="1">
      <c r="A34" s="105" t="s">
        <v>74</v>
      </c>
      <c r="B34" s="106" t="s">
        <v>75</v>
      </c>
      <c r="C34" s="107">
        <v>3</v>
      </c>
      <c r="D34" s="108">
        <v>2</v>
      </c>
      <c r="E34" s="132">
        <v>3</v>
      </c>
      <c r="F34" s="124">
        <f>SUM(C34,D34,E34)/3</f>
        <v>2.6666666666666665</v>
      </c>
      <c r="H34" s="44"/>
      <c r="I34" s="44"/>
      <c r="J34" s="45"/>
    </row>
    <row r="35" spans="1:10" s="76" customFormat="1" ht="12" customHeight="1">
      <c r="A35" s="74"/>
      <c r="B35" s="34" t="s">
        <v>76</v>
      </c>
      <c r="C35" s="75"/>
      <c r="E35" s="77"/>
      <c r="F35" s="78"/>
      <c r="H35" s="91"/>
      <c r="I35" s="91"/>
      <c r="J35" s="79"/>
    </row>
    <row r="36" spans="1:10" s="76" customFormat="1" ht="21" customHeight="1">
      <c r="A36" s="110"/>
      <c r="B36" s="76" t="s">
        <v>81</v>
      </c>
      <c r="C36" s="111"/>
      <c r="D36" s="91"/>
      <c r="E36" s="112"/>
      <c r="F36" s="115"/>
      <c r="H36" s="35"/>
      <c r="I36" s="35"/>
      <c r="J36" s="79"/>
    </row>
    <row r="37" spans="1:10" s="34" customFormat="1" ht="12" customHeight="1" thickBot="1">
      <c r="A37" s="80"/>
      <c r="B37" s="81"/>
      <c r="C37" s="394">
        <f>SUM(C23:D36)</f>
        <v>23</v>
      </c>
      <c r="D37" s="394"/>
      <c r="E37" s="394"/>
      <c r="F37" s="82" t="s">
        <v>17</v>
      </c>
      <c r="H37" s="83">
        <f>SUM(C23:D28)</f>
        <v>10</v>
      </c>
      <c r="I37" s="84">
        <f>SUM(C29:D36)</f>
        <v>13</v>
      </c>
      <c r="J37" s="156">
        <f>SUM(F29:F36)</f>
        <v>6.6666666666666661</v>
      </c>
    </row>
    <row r="38" spans="1:10" ht="14.45" hidden="1" thickBot="1">
      <c r="A38" s="85"/>
      <c r="B38" s="86"/>
      <c r="C38" s="87"/>
      <c r="D38" s="87"/>
      <c r="E38" s="88" t="s">
        <v>18</v>
      </c>
      <c r="F38" s="89">
        <f>SUM(F23:F36)</f>
        <v>13</v>
      </c>
    </row>
    <row r="39" spans="1:10" ht="60" customHeight="1" thickBot="1">
      <c r="H39" s="47"/>
      <c r="I39" s="47"/>
    </row>
    <row r="40" spans="1:10" ht="18" customHeight="1" thickBot="1">
      <c r="A40" s="400" t="s">
        <v>29</v>
      </c>
      <c r="B40" s="401"/>
      <c r="C40" s="401"/>
      <c r="D40" s="401"/>
      <c r="E40" s="401"/>
      <c r="F40" s="402"/>
    </row>
    <row r="41" spans="1:10" s="18" customFormat="1" ht="12" customHeight="1">
      <c r="A41" s="15" t="s">
        <v>4</v>
      </c>
      <c r="B41" s="16" t="s">
        <v>5</v>
      </c>
      <c r="C41" s="403" t="s">
        <v>6</v>
      </c>
      <c r="D41" s="403"/>
      <c r="E41" s="403"/>
      <c r="F41" s="17" t="s">
        <v>7</v>
      </c>
      <c r="H41" s="91"/>
      <c r="I41" s="91"/>
      <c r="J41" s="20"/>
    </row>
    <row r="42" spans="1:10" s="47" customFormat="1" ht="13.5" customHeight="1">
      <c r="A42" s="21" t="s">
        <v>20</v>
      </c>
      <c r="B42" s="22" t="s">
        <v>21</v>
      </c>
      <c r="C42" s="23">
        <v>0</v>
      </c>
      <c r="D42" s="24">
        <v>2</v>
      </c>
      <c r="E42" s="25">
        <v>1</v>
      </c>
      <c r="F42" s="26">
        <f>SUM(C42,D42,E42)/3</f>
        <v>1</v>
      </c>
      <c r="H42" s="27"/>
      <c r="I42" s="27"/>
      <c r="J42" s="35"/>
    </row>
    <row r="43" spans="1:10" s="34" customFormat="1" ht="12" customHeight="1">
      <c r="A43" s="29"/>
      <c r="B43" s="30" t="s">
        <v>22</v>
      </c>
      <c r="C43" s="31"/>
      <c r="D43" s="32"/>
      <c r="E43" s="33"/>
      <c r="F43" s="26"/>
      <c r="H43" s="47"/>
      <c r="I43" s="47"/>
      <c r="J43" s="36"/>
    </row>
    <row r="44" spans="1:10" s="73" customFormat="1" ht="13.5" customHeight="1">
      <c r="A44" s="94" t="s">
        <v>38</v>
      </c>
      <c r="B44" s="95" t="s">
        <v>39</v>
      </c>
      <c r="C44" s="96">
        <v>2</v>
      </c>
      <c r="D44" s="97">
        <v>1</v>
      </c>
      <c r="E44" s="98">
        <v>3</v>
      </c>
      <c r="F44" s="99">
        <f>SUM(C44,D44,E44)/3</f>
        <v>2</v>
      </c>
      <c r="H44" s="54"/>
      <c r="I44" s="54"/>
      <c r="J44" s="45"/>
    </row>
    <row r="45" spans="1:10" s="34" customFormat="1" ht="12" customHeight="1">
      <c r="A45" s="29"/>
      <c r="B45" s="30" t="s">
        <v>56</v>
      </c>
      <c r="C45" s="31"/>
      <c r="D45" s="32"/>
      <c r="E45" s="33"/>
      <c r="F45" s="26"/>
      <c r="H45" s="76"/>
      <c r="I45" s="76"/>
      <c r="J45" s="36"/>
    </row>
    <row r="46" spans="1:10" s="73" customFormat="1" ht="13.5" customHeight="1">
      <c r="A46" s="94" t="s">
        <v>30</v>
      </c>
      <c r="B46" s="95" t="s">
        <v>31</v>
      </c>
      <c r="C46" s="96">
        <v>3</v>
      </c>
      <c r="D46" s="97">
        <v>1</v>
      </c>
      <c r="E46" s="98">
        <v>3</v>
      </c>
      <c r="F46" s="99">
        <f>SUM(C46,D46,E46)/3</f>
        <v>2.3333333333333335</v>
      </c>
      <c r="H46" s="11"/>
      <c r="I46" s="11"/>
      <c r="J46" s="45"/>
    </row>
    <row r="47" spans="1:10" s="34" customFormat="1" ht="12" customHeight="1">
      <c r="A47" s="29"/>
      <c r="B47" s="30" t="s">
        <v>54</v>
      </c>
      <c r="C47" s="31"/>
      <c r="D47" s="32"/>
      <c r="E47" s="33"/>
      <c r="F47" s="26"/>
      <c r="H47" s="19"/>
      <c r="I47" s="19"/>
      <c r="J47" s="36"/>
    </row>
    <row r="48" spans="1:10" s="54" customFormat="1" ht="6.6" customHeight="1">
      <c r="A48" s="49"/>
      <c r="B48" s="50"/>
      <c r="C48" s="51"/>
      <c r="D48" s="44"/>
      <c r="E48" s="52"/>
      <c r="F48" s="53"/>
      <c r="H48" s="45"/>
      <c r="I48" s="45"/>
      <c r="J48" s="55"/>
    </row>
    <row r="49" spans="1:13" s="47" customFormat="1" ht="13.15" customHeight="1">
      <c r="A49" s="56" t="s">
        <v>86</v>
      </c>
      <c r="B49" s="57" t="s">
        <v>87</v>
      </c>
      <c r="C49" s="58">
        <v>2</v>
      </c>
      <c r="D49" s="59">
        <v>1</v>
      </c>
      <c r="E49" s="60">
        <v>2</v>
      </c>
      <c r="F49" s="61">
        <f>SUM(C49,D49,E49)/3</f>
        <v>1.6666666666666667</v>
      </c>
      <c r="H49" s="73"/>
      <c r="I49" s="73"/>
      <c r="J49" s="35"/>
    </row>
    <row r="50" spans="1:13" s="76" customFormat="1" ht="12" customHeight="1">
      <c r="A50" s="110"/>
      <c r="B50" s="76" t="s">
        <v>88</v>
      </c>
      <c r="C50" s="111"/>
      <c r="D50" s="91"/>
      <c r="E50" s="112"/>
      <c r="F50" s="113"/>
      <c r="J50" s="79"/>
    </row>
    <row r="51" spans="1:13" s="73" customFormat="1" ht="13.5" customHeight="1">
      <c r="A51" s="64" t="s">
        <v>63</v>
      </c>
      <c r="B51" s="65" t="s">
        <v>122</v>
      </c>
      <c r="C51" s="66">
        <v>3</v>
      </c>
      <c r="D51" s="67">
        <v>2</v>
      </c>
      <c r="E51" s="68">
        <v>3</v>
      </c>
      <c r="F51" s="69">
        <f>SUM(C51,D51,E51)/3</f>
        <v>2.6666666666666665</v>
      </c>
      <c r="H51" s="45"/>
      <c r="I51" s="45"/>
      <c r="J51" s="45"/>
    </row>
    <row r="52" spans="1:13" s="76" customFormat="1" ht="12" customHeight="1">
      <c r="A52" s="110"/>
      <c r="B52" s="76" t="s">
        <v>72</v>
      </c>
      <c r="C52" s="111"/>
      <c r="D52" s="91"/>
      <c r="E52" s="112"/>
      <c r="F52" s="113"/>
      <c r="J52" s="79"/>
    </row>
    <row r="53" spans="1:13" s="47" customFormat="1" ht="13.15" customHeight="1">
      <c r="A53" s="64" t="s">
        <v>89</v>
      </c>
      <c r="B53" s="65" t="s">
        <v>90</v>
      </c>
      <c r="C53" s="66">
        <v>3</v>
      </c>
      <c r="D53" s="67">
        <v>2</v>
      </c>
      <c r="E53" s="68">
        <v>3</v>
      </c>
      <c r="F53" s="69">
        <f>SUM(C53,D53,E53)/3</f>
        <v>2.6666666666666665</v>
      </c>
      <c r="H53" s="73"/>
      <c r="I53" s="73"/>
      <c r="J53" s="35"/>
    </row>
    <row r="54" spans="1:13" s="76" customFormat="1" ht="12" customHeight="1">
      <c r="A54" s="110"/>
      <c r="B54" s="114" t="s">
        <v>91</v>
      </c>
      <c r="C54" s="111"/>
      <c r="D54" s="91"/>
      <c r="E54" s="112"/>
      <c r="F54" s="115"/>
      <c r="H54" s="91"/>
      <c r="I54" s="91"/>
      <c r="J54" s="79"/>
    </row>
    <row r="55" spans="1:13" s="76" customFormat="1" ht="21" customHeight="1">
      <c r="A55" s="110"/>
      <c r="B55" s="76" t="s">
        <v>92</v>
      </c>
      <c r="C55" s="111"/>
      <c r="D55" s="91"/>
      <c r="E55" s="112"/>
      <c r="F55" s="113"/>
      <c r="J55" s="79"/>
    </row>
    <row r="56" spans="1:13" s="34" customFormat="1" ht="12" customHeight="1" thickBot="1">
      <c r="A56" s="80"/>
      <c r="B56" s="81"/>
      <c r="C56" s="394">
        <f>SUM(C42:D55)</f>
        <v>22</v>
      </c>
      <c r="D56" s="394"/>
      <c r="E56" s="394"/>
      <c r="F56" s="82" t="s">
        <v>17</v>
      </c>
      <c r="H56" s="83">
        <f>SUM(C42:D48)</f>
        <v>9</v>
      </c>
      <c r="I56" s="84">
        <f>SUM(C49:D55)-4</f>
        <v>9</v>
      </c>
      <c r="J56" s="156">
        <f>SUM(F49:F55)-2</f>
        <v>5</v>
      </c>
    </row>
    <row r="57" spans="1:13" ht="14.45" hidden="1" thickBot="1">
      <c r="A57" s="85"/>
      <c r="B57" s="86"/>
      <c r="C57" s="87"/>
      <c r="D57" s="87"/>
      <c r="E57" s="88" t="s">
        <v>18</v>
      </c>
      <c r="F57" s="89">
        <f>SUM(F42:F55)-2</f>
        <v>10.333333333333334</v>
      </c>
      <c r="H57" s="45"/>
      <c r="I57" s="45"/>
    </row>
    <row r="58" spans="1:13" ht="60" customHeight="1" thickBot="1">
      <c r="H58" s="47"/>
      <c r="I58" s="47"/>
    </row>
    <row r="59" spans="1:13" ht="18" customHeight="1" thickBot="1">
      <c r="A59" s="404" t="s">
        <v>35</v>
      </c>
      <c r="B59" s="405"/>
      <c r="C59" s="405"/>
      <c r="D59" s="405"/>
      <c r="E59" s="405"/>
      <c r="F59" s="406"/>
      <c r="H59" s="44"/>
      <c r="I59" s="44"/>
    </row>
    <row r="60" spans="1:13" s="18" customFormat="1" ht="12" customHeight="1">
      <c r="A60" s="15" t="s">
        <v>4</v>
      </c>
      <c r="B60" s="16" t="s">
        <v>5</v>
      </c>
      <c r="C60" s="403" t="s">
        <v>6</v>
      </c>
      <c r="D60" s="403"/>
      <c r="E60" s="403"/>
      <c r="F60" s="17" t="s">
        <v>7</v>
      </c>
      <c r="H60" s="91"/>
      <c r="I60" s="91"/>
      <c r="J60" s="20"/>
    </row>
    <row r="61" spans="1:13" s="117" customFormat="1" ht="13.5" customHeight="1">
      <c r="A61" s="116" t="s">
        <v>40</v>
      </c>
      <c r="B61" s="95" t="s">
        <v>41</v>
      </c>
      <c r="C61" s="96">
        <v>3</v>
      </c>
      <c r="D61" s="97">
        <v>1</v>
      </c>
      <c r="E61" s="98">
        <v>4</v>
      </c>
      <c r="F61" s="99">
        <f>SUM(C61,D61,E61)/3</f>
        <v>2.6666666666666665</v>
      </c>
      <c r="H61" s="11"/>
      <c r="I61" s="11"/>
      <c r="J61" s="35"/>
    </row>
    <row r="62" spans="1:13" s="76" customFormat="1" ht="12" customHeight="1">
      <c r="A62" s="110"/>
      <c r="B62" s="118" t="s">
        <v>57</v>
      </c>
      <c r="C62" s="111"/>
      <c r="D62" s="91"/>
      <c r="E62" s="112"/>
      <c r="F62" s="113"/>
      <c r="H62" s="36"/>
      <c r="I62" s="36"/>
      <c r="J62" s="79"/>
    </row>
    <row r="63" spans="1:13" s="117" customFormat="1" ht="13.5" customHeight="1">
      <c r="A63" s="116" t="s">
        <v>32</v>
      </c>
      <c r="B63" s="95" t="s">
        <v>33</v>
      </c>
      <c r="C63" s="96">
        <v>2</v>
      </c>
      <c r="D63" s="97">
        <v>1</v>
      </c>
      <c r="E63" s="98">
        <v>3</v>
      </c>
      <c r="F63" s="99">
        <f>SUM(C63,D63,E63)/3</f>
        <v>2</v>
      </c>
      <c r="J63" s="35"/>
      <c r="K63" s="117">
        <f>1270/37</f>
        <v>34.324324324324323</v>
      </c>
      <c r="M63" s="117">
        <f>2022-1985</f>
        <v>37</v>
      </c>
    </row>
    <row r="64" spans="1:13" s="76" customFormat="1" ht="12" customHeight="1">
      <c r="A64" s="110"/>
      <c r="B64" s="118" t="s">
        <v>34</v>
      </c>
      <c r="C64" s="111"/>
      <c r="D64" s="91"/>
      <c r="E64" s="112"/>
      <c r="F64" s="113"/>
      <c r="H64" s="19"/>
      <c r="I64" s="19"/>
      <c r="J64" s="79"/>
    </row>
    <row r="65" spans="1:13" s="54" customFormat="1" ht="7.5" customHeight="1">
      <c r="A65" s="49"/>
      <c r="B65" s="50"/>
      <c r="C65" s="51"/>
      <c r="D65" s="44"/>
      <c r="E65" s="52"/>
      <c r="F65" s="53"/>
      <c r="H65" s="45"/>
      <c r="I65" s="45"/>
      <c r="J65" s="55"/>
    </row>
    <row r="66" spans="1:13" s="73" customFormat="1" ht="13.5" customHeight="1">
      <c r="A66" s="100" t="s">
        <v>100</v>
      </c>
      <c r="B66" s="101" t="s">
        <v>101</v>
      </c>
      <c r="C66" s="102">
        <v>2</v>
      </c>
      <c r="D66" s="103">
        <v>1</v>
      </c>
      <c r="E66" s="103">
        <v>2</v>
      </c>
      <c r="F66" s="104">
        <f>SUM(C66,D66,E66)/3</f>
        <v>1.6666666666666667</v>
      </c>
      <c r="H66" s="44"/>
      <c r="I66" s="44"/>
      <c r="J66" s="45"/>
    </row>
    <row r="67" spans="1:13" s="76" customFormat="1" ht="21" customHeight="1">
      <c r="A67" s="110"/>
      <c r="B67" s="76" t="s">
        <v>102</v>
      </c>
      <c r="C67" s="111"/>
      <c r="D67" s="91"/>
      <c r="E67" s="112"/>
      <c r="F67" s="115"/>
      <c r="H67" s="91"/>
      <c r="I67" s="91"/>
      <c r="J67" s="79"/>
    </row>
    <row r="68" spans="1:13" s="54" customFormat="1" ht="13.5" customHeight="1">
      <c r="A68" s="105" t="s">
        <v>103</v>
      </c>
      <c r="B68" s="106" t="s">
        <v>104</v>
      </c>
      <c r="C68" s="107">
        <v>2</v>
      </c>
      <c r="D68" s="108">
        <v>2</v>
      </c>
      <c r="E68" s="108">
        <v>2</v>
      </c>
      <c r="F68" s="109">
        <f>SUM(C68,D68,E68)/3</f>
        <v>2</v>
      </c>
      <c r="H68" s="44"/>
      <c r="I68" s="44"/>
      <c r="J68" s="55"/>
      <c r="M68" s="54">
        <v>192</v>
      </c>
    </row>
    <row r="69" spans="1:13" s="76" customFormat="1" ht="12" customHeight="1">
      <c r="A69" s="110"/>
      <c r="B69" s="114" t="s">
        <v>91</v>
      </c>
      <c r="C69" s="111"/>
      <c r="D69" s="91"/>
      <c r="E69" s="112"/>
      <c r="F69" s="115"/>
      <c r="H69" s="91"/>
      <c r="I69" s="91"/>
      <c r="J69" s="79"/>
      <c r="M69" s="76">
        <v>74</v>
      </c>
    </row>
    <row r="70" spans="1:13" s="76" customFormat="1" ht="21" customHeight="1">
      <c r="A70" s="110"/>
      <c r="B70" s="76" t="s">
        <v>128</v>
      </c>
      <c r="C70" s="111"/>
      <c r="D70" s="91"/>
      <c r="E70" s="112"/>
      <c r="F70" s="115"/>
      <c r="H70" s="91"/>
      <c r="I70" s="91"/>
      <c r="J70" s="79"/>
      <c r="M70" s="76">
        <v>521</v>
      </c>
    </row>
    <row r="71" spans="1:13" s="73" customFormat="1" ht="13.5" customHeight="1">
      <c r="A71" s="105" t="s">
        <v>68</v>
      </c>
      <c r="B71" s="106" t="s">
        <v>69</v>
      </c>
      <c r="C71" s="107">
        <v>3</v>
      </c>
      <c r="D71" s="108">
        <v>1</v>
      </c>
      <c r="E71" s="108">
        <v>2</v>
      </c>
      <c r="F71" s="109">
        <f>SUM(C71,D71,E71)/3</f>
        <v>2</v>
      </c>
      <c r="H71" s="44"/>
      <c r="I71" s="44"/>
      <c r="J71" s="45"/>
      <c r="M71" s="73">
        <v>297</v>
      </c>
    </row>
    <row r="72" spans="1:13" s="76" customFormat="1" ht="12" customHeight="1">
      <c r="A72" s="110"/>
      <c r="B72" s="114" t="s">
        <v>67</v>
      </c>
      <c r="C72" s="111"/>
      <c r="D72" s="91"/>
      <c r="E72" s="112"/>
      <c r="F72" s="115"/>
      <c r="H72" s="91"/>
      <c r="I72" s="91"/>
      <c r="J72" s="79"/>
    </row>
    <row r="73" spans="1:13" s="76" customFormat="1" ht="12" customHeight="1">
      <c r="A73" s="110"/>
      <c r="B73" s="76" t="s">
        <v>73</v>
      </c>
      <c r="C73" s="111"/>
      <c r="D73" s="91"/>
      <c r="E73" s="112"/>
      <c r="F73" s="115"/>
      <c r="H73" s="91"/>
      <c r="I73" s="91"/>
      <c r="J73" s="79"/>
    </row>
    <row r="74" spans="1:13" s="73" customFormat="1" ht="13.5" customHeight="1">
      <c r="A74" s="412" t="s">
        <v>82</v>
      </c>
      <c r="B74" s="413"/>
      <c r="C74" s="133"/>
      <c r="D74" s="134"/>
      <c r="E74" s="135"/>
      <c r="F74" s="136"/>
      <c r="H74" s="45"/>
      <c r="I74" s="45"/>
      <c r="J74" s="45"/>
    </row>
    <row r="75" spans="1:13" s="73" customFormat="1" ht="13.5" customHeight="1">
      <c r="A75" s="105" t="s">
        <v>110</v>
      </c>
      <c r="B75" s="106" t="s">
        <v>112</v>
      </c>
      <c r="C75" s="107">
        <v>2</v>
      </c>
      <c r="D75" s="108">
        <v>2</v>
      </c>
      <c r="E75" s="108">
        <v>2</v>
      </c>
      <c r="F75" s="109">
        <f>SUM(C75,D75,E75)/3</f>
        <v>2</v>
      </c>
      <c r="H75" s="44"/>
      <c r="I75" s="44"/>
      <c r="J75" s="45"/>
    </row>
    <row r="76" spans="1:13" s="76" customFormat="1" ht="12" customHeight="1">
      <c r="A76" s="110"/>
      <c r="B76" s="114" t="s">
        <v>111</v>
      </c>
      <c r="C76" s="111"/>
      <c r="D76" s="91"/>
      <c r="E76" s="112"/>
      <c r="F76" s="115"/>
      <c r="H76" s="91"/>
      <c r="I76" s="91"/>
      <c r="J76" s="79"/>
    </row>
    <row r="77" spans="1:13" s="76" customFormat="1" ht="12" customHeight="1">
      <c r="A77" s="110"/>
      <c r="B77" s="76" t="s">
        <v>114</v>
      </c>
      <c r="C77" s="111"/>
      <c r="D77" s="91"/>
      <c r="E77" s="112"/>
      <c r="F77" s="113"/>
      <c r="H77" s="91"/>
      <c r="I77" s="91"/>
      <c r="J77" s="79"/>
    </row>
    <row r="78" spans="1:13" s="117" customFormat="1" ht="13.5" customHeight="1">
      <c r="A78" s="105" t="s">
        <v>113</v>
      </c>
      <c r="B78" s="106" t="s">
        <v>123</v>
      </c>
      <c r="C78" s="107">
        <v>2</v>
      </c>
      <c r="D78" s="108">
        <v>2</v>
      </c>
      <c r="E78" s="108">
        <v>2</v>
      </c>
      <c r="F78" s="109">
        <f>SUM(C78,D78,E78)/3</f>
        <v>2</v>
      </c>
      <c r="H78" s="46"/>
      <c r="I78" s="46"/>
      <c r="J78" s="35"/>
    </row>
    <row r="79" spans="1:13" s="76" customFormat="1" ht="12" customHeight="1">
      <c r="A79" s="119"/>
      <c r="B79" s="114" t="s">
        <v>67</v>
      </c>
      <c r="C79" s="70"/>
      <c r="D79" s="71"/>
      <c r="E79" s="72"/>
      <c r="F79" s="120"/>
      <c r="H79" s="91"/>
      <c r="I79" s="91"/>
      <c r="J79" s="79"/>
    </row>
    <row r="80" spans="1:13" s="76" customFormat="1" ht="12" customHeight="1">
      <c r="A80" s="119"/>
      <c r="B80" s="76" t="s">
        <v>96</v>
      </c>
      <c r="C80" s="70"/>
      <c r="D80" s="71"/>
      <c r="E80" s="72"/>
      <c r="F80" s="120"/>
      <c r="H80" s="91"/>
      <c r="I80" s="91"/>
      <c r="J80" s="79"/>
    </row>
    <row r="81" spans="1:13" s="117" customFormat="1" ht="13.5" customHeight="1">
      <c r="A81" s="105" t="s">
        <v>115</v>
      </c>
      <c r="B81" s="106" t="s">
        <v>116</v>
      </c>
      <c r="C81" s="107">
        <v>2</v>
      </c>
      <c r="D81" s="108">
        <v>2</v>
      </c>
      <c r="E81" s="108">
        <v>2</v>
      </c>
      <c r="F81" s="109">
        <f>SUM(C81,D81,E81)/3</f>
        <v>2</v>
      </c>
      <c r="H81" s="46"/>
      <c r="I81" s="46"/>
      <c r="J81" s="35"/>
    </row>
    <row r="82" spans="1:13" s="76" customFormat="1" ht="12" customHeight="1">
      <c r="A82" s="110"/>
      <c r="B82" s="114" t="s">
        <v>91</v>
      </c>
      <c r="C82" s="111"/>
      <c r="D82" s="91"/>
      <c r="E82" s="112"/>
      <c r="F82" s="120"/>
      <c r="H82" s="91"/>
      <c r="I82" s="91"/>
      <c r="J82" s="79"/>
    </row>
    <row r="83" spans="1:13" s="76" customFormat="1" ht="12" customHeight="1">
      <c r="A83" s="110"/>
      <c r="B83" s="63" t="s">
        <v>96</v>
      </c>
      <c r="C83" s="111"/>
      <c r="D83" s="91"/>
      <c r="E83" s="112"/>
      <c r="F83" s="120"/>
      <c r="H83" s="91"/>
      <c r="I83" s="91"/>
      <c r="J83" s="79"/>
    </row>
    <row r="84" spans="1:13" s="34" customFormat="1" ht="12" customHeight="1" thickBot="1">
      <c r="A84" s="80"/>
      <c r="B84" s="81"/>
      <c r="C84" s="394">
        <f>SUM(C61:D83)-8</f>
        <v>22</v>
      </c>
      <c r="D84" s="394"/>
      <c r="E84" s="394"/>
      <c r="F84" s="82" t="s">
        <v>17</v>
      </c>
      <c r="H84" s="83">
        <f>SUM(C61:D65)</f>
        <v>7</v>
      </c>
      <c r="I84" s="84">
        <f>SUM(C66:D83)-8</f>
        <v>15</v>
      </c>
      <c r="J84" s="156">
        <f>SUM(F66:F83)-4</f>
        <v>7.6666666666666679</v>
      </c>
    </row>
    <row r="85" spans="1:13" ht="14.45" hidden="1" thickBot="1">
      <c r="A85" s="85"/>
      <c r="B85" s="86"/>
      <c r="C85" s="87"/>
      <c r="D85" s="87"/>
      <c r="E85" s="88" t="s">
        <v>18</v>
      </c>
      <c r="F85" s="89">
        <f>SUM(F61:F83)-4</f>
        <v>12.333333333333332</v>
      </c>
      <c r="H85" s="44"/>
      <c r="I85" s="44"/>
    </row>
    <row r="86" spans="1:13" ht="60" customHeight="1" thickBot="1">
      <c r="H86" s="47"/>
      <c r="I86" s="47"/>
    </row>
    <row r="87" spans="1:13" ht="18" customHeight="1" thickBot="1">
      <c r="A87" s="400" t="s">
        <v>44</v>
      </c>
      <c r="B87" s="401"/>
      <c r="C87" s="401"/>
      <c r="D87" s="401"/>
      <c r="E87" s="401"/>
      <c r="F87" s="402"/>
    </row>
    <row r="88" spans="1:13" s="18" customFormat="1" ht="12" customHeight="1">
      <c r="A88" s="15" t="s">
        <v>4</v>
      </c>
      <c r="B88" s="16" t="s">
        <v>5</v>
      </c>
      <c r="C88" s="403" t="s">
        <v>6</v>
      </c>
      <c r="D88" s="403"/>
      <c r="E88" s="403"/>
      <c r="F88" s="17" t="s">
        <v>7</v>
      </c>
      <c r="H88" s="91"/>
      <c r="I88" s="91"/>
      <c r="J88" s="20"/>
    </row>
    <row r="89" spans="1:13" s="47" customFormat="1" ht="13.5" customHeight="1">
      <c r="A89" s="21" t="s">
        <v>36</v>
      </c>
      <c r="B89" s="22" t="s">
        <v>37</v>
      </c>
      <c r="C89" s="23">
        <v>1</v>
      </c>
      <c r="D89" s="24">
        <v>1</v>
      </c>
      <c r="E89" s="25">
        <v>1</v>
      </c>
      <c r="F89" s="26">
        <f>SUM(C89,D89,E89)/3</f>
        <v>1</v>
      </c>
      <c r="H89" s="27"/>
      <c r="I89" s="27"/>
      <c r="J89" s="35"/>
    </row>
    <row r="90" spans="1:13" s="34" customFormat="1" ht="12" customHeight="1">
      <c r="A90" s="29"/>
      <c r="B90" s="30" t="s">
        <v>124</v>
      </c>
      <c r="C90" s="31"/>
      <c r="D90" s="32"/>
      <c r="E90" s="33"/>
      <c r="F90" s="26"/>
      <c r="H90" s="47"/>
      <c r="I90" s="47"/>
      <c r="J90" s="36"/>
    </row>
    <row r="91" spans="1:13" s="117" customFormat="1" ht="13.5" customHeight="1">
      <c r="A91" s="116" t="s">
        <v>42</v>
      </c>
      <c r="B91" s="95" t="s">
        <v>43</v>
      </c>
      <c r="C91" s="96">
        <v>2</v>
      </c>
      <c r="D91" s="97">
        <v>1</v>
      </c>
      <c r="E91" s="98">
        <v>3</v>
      </c>
      <c r="F91" s="99">
        <f>SUM(C91,D91,E91)/3</f>
        <v>2</v>
      </c>
      <c r="J91" s="35"/>
      <c r="K91" s="117">
        <f>1270/37</f>
        <v>34.324324324324323</v>
      </c>
      <c r="M91" s="117">
        <f>2022-1985</f>
        <v>37</v>
      </c>
    </row>
    <row r="92" spans="1:13" s="76" customFormat="1" ht="12" customHeight="1">
      <c r="A92" s="110"/>
      <c r="B92" s="118" t="s">
        <v>58</v>
      </c>
      <c r="C92" s="111"/>
      <c r="D92" s="91"/>
      <c r="E92" s="112"/>
      <c r="F92" s="113"/>
      <c r="H92" s="19"/>
      <c r="I92" s="19"/>
      <c r="J92" s="79"/>
    </row>
    <row r="93" spans="1:13" s="73" customFormat="1" ht="13.5" customHeight="1">
      <c r="A93" s="94" t="s">
        <v>27</v>
      </c>
      <c r="B93" s="95" t="s">
        <v>28</v>
      </c>
      <c r="C93" s="96">
        <v>1</v>
      </c>
      <c r="D93" s="97">
        <v>2</v>
      </c>
      <c r="E93" s="98">
        <v>3</v>
      </c>
      <c r="F93" s="99">
        <f>SUM(C93,D93,E93)/3</f>
        <v>2</v>
      </c>
      <c r="H93" s="44"/>
      <c r="I93" s="44"/>
      <c r="J93" s="45"/>
    </row>
    <row r="94" spans="1:13" s="54" customFormat="1" ht="6.6" customHeight="1">
      <c r="A94" s="49"/>
      <c r="B94" s="50"/>
      <c r="C94" s="51"/>
      <c r="D94" s="44"/>
      <c r="E94" s="52"/>
      <c r="F94" s="53"/>
      <c r="H94" s="45"/>
      <c r="I94" s="45"/>
      <c r="J94" s="55"/>
    </row>
    <row r="95" spans="1:13" s="47" customFormat="1" ht="13.15" customHeight="1">
      <c r="A95" s="56" t="s">
        <v>105</v>
      </c>
      <c r="B95" s="57" t="s">
        <v>106</v>
      </c>
      <c r="C95" s="58">
        <v>0</v>
      </c>
      <c r="D95" s="59">
        <v>3</v>
      </c>
      <c r="E95" s="60">
        <v>3</v>
      </c>
      <c r="F95" s="61">
        <f>SUM(C95,D95,E95)/3</f>
        <v>2</v>
      </c>
      <c r="H95" s="73"/>
      <c r="I95" s="73"/>
      <c r="J95" s="35"/>
    </row>
    <row r="96" spans="1:13" s="2" customFormat="1" ht="12" customHeight="1">
      <c r="A96" s="1"/>
      <c r="B96" s="137" t="s">
        <v>107</v>
      </c>
      <c r="C96" s="4"/>
      <c r="D96" s="4"/>
      <c r="E96" s="5"/>
      <c r="F96" s="7"/>
      <c r="H96" s="3"/>
      <c r="I96" s="3"/>
    </row>
    <row r="97" spans="1:13" s="2" customFormat="1" ht="22.9" customHeight="1">
      <c r="A97" s="1"/>
      <c r="B97" s="138" t="s">
        <v>108</v>
      </c>
      <c r="C97" s="4"/>
      <c r="D97" s="4"/>
      <c r="E97" s="5"/>
      <c r="F97" s="7"/>
      <c r="H97" s="6"/>
      <c r="I97" s="6"/>
    </row>
    <row r="98" spans="1:13" s="76" customFormat="1" ht="12" customHeight="1">
      <c r="A98" s="110"/>
      <c r="B98" s="76" t="s">
        <v>109</v>
      </c>
      <c r="C98" s="111"/>
      <c r="D98" s="91"/>
      <c r="E98" s="112"/>
      <c r="F98" s="115"/>
      <c r="H98" s="91"/>
      <c r="I98" s="91"/>
      <c r="J98" s="79"/>
    </row>
    <row r="99" spans="1:13" s="73" customFormat="1" ht="13.5" customHeight="1">
      <c r="A99" s="64" t="s">
        <v>83</v>
      </c>
      <c r="B99" s="158" t="s">
        <v>84</v>
      </c>
      <c r="C99" s="66">
        <v>1</v>
      </c>
      <c r="D99" s="67">
        <v>2</v>
      </c>
      <c r="E99" s="67">
        <v>3</v>
      </c>
      <c r="F99" s="69">
        <f>SUM(C99,D99,E99)/3</f>
        <v>2</v>
      </c>
      <c r="H99" s="44"/>
      <c r="I99" s="44"/>
      <c r="J99" s="45"/>
      <c r="M99" s="73">
        <v>297</v>
      </c>
    </row>
    <row r="100" spans="1:13" s="76" customFormat="1" ht="21" customHeight="1">
      <c r="A100" s="110"/>
      <c r="B100" s="76" t="s">
        <v>85</v>
      </c>
      <c r="C100" s="111"/>
      <c r="D100" s="91"/>
      <c r="E100" s="112"/>
      <c r="F100" s="113"/>
      <c r="J100" s="79"/>
    </row>
    <row r="101" spans="1:13" s="73" customFormat="1" ht="13.5" customHeight="1">
      <c r="A101" s="412" t="s">
        <v>82</v>
      </c>
      <c r="B101" s="413"/>
      <c r="C101" s="133"/>
      <c r="D101" s="134"/>
      <c r="E101" s="135"/>
      <c r="F101" s="136"/>
      <c r="H101" s="45"/>
      <c r="I101" s="45"/>
      <c r="J101" s="45"/>
    </row>
    <row r="102" spans="1:13" s="73" customFormat="1" ht="13.5" customHeight="1">
      <c r="A102" s="64" t="s">
        <v>93</v>
      </c>
      <c r="B102" s="65" t="s">
        <v>94</v>
      </c>
      <c r="C102" s="66">
        <v>2</v>
      </c>
      <c r="D102" s="67">
        <v>2</v>
      </c>
      <c r="E102" s="68">
        <v>2</v>
      </c>
      <c r="F102" s="69">
        <f>SUM(C102,D102,E102)/3</f>
        <v>2</v>
      </c>
      <c r="H102" s="45"/>
      <c r="I102" s="45"/>
      <c r="J102" s="45"/>
    </row>
    <row r="103" spans="1:13" s="76" customFormat="1" ht="12" customHeight="1">
      <c r="A103" s="110"/>
      <c r="B103" s="114" t="s">
        <v>67</v>
      </c>
      <c r="C103" s="111"/>
      <c r="D103" s="91"/>
      <c r="E103" s="112"/>
      <c r="F103" s="115"/>
      <c r="H103" s="91"/>
      <c r="I103" s="91"/>
      <c r="J103" s="79"/>
    </row>
    <row r="104" spans="1:13" s="76" customFormat="1" ht="12" customHeight="1">
      <c r="A104" s="110"/>
      <c r="B104" s="76" t="s">
        <v>95</v>
      </c>
      <c r="C104" s="111"/>
      <c r="D104" s="91"/>
      <c r="E104" s="112"/>
      <c r="F104" s="113"/>
      <c r="H104" s="91"/>
      <c r="I104" s="91"/>
      <c r="J104" s="79"/>
    </row>
    <row r="105" spans="1:13" s="73" customFormat="1" ht="13.5" customHeight="1">
      <c r="A105" s="64" t="s">
        <v>97</v>
      </c>
      <c r="B105" s="65" t="s">
        <v>98</v>
      </c>
      <c r="C105" s="66">
        <v>2</v>
      </c>
      <c r="D105" s="67">
        <v>2</v>
      </c>
      <c r="E105" s="68">
        <v>2</v>
      </c>
      <c r="F105" s="69">
        <f>SUM(C105,D105,E105)/3</f>
        <v>2</v>
      </c>
      <c r="H105" s="45"/>
      <c r="I105" s="45"/>
      <c r="J105" s="45"/>
    </row>
    <row r="106" spans="1:13" s="76" customFormat="1" ht="12" customHeight="1">
      <c r="A106" s="110"/>
      <c r="B106" s="114" t="s">
        <v>99</v>
      </c>
      <c r="C106" s="111"/>
      <c r="D106" s="91"/>
      <c r="E106" s="112"/>
      <c r="F106" s="115"/>
      <c r="H106" s="91"/>
      <c r="I106" s="91"/>
      <c r="J106" s="79"/>
    </row>
    <row r="107" spans="1:13" s="76" customFormat="1" ht="12" customHeight="1">
      <c r="A107" s="110"/>
      <c r="B107" s="76" t="s">
        <v>96</v>
      </c>
      <c r="C107" s="111"/>
      <c r="D107" s="91"/>
      <c r="E107" s="112"/>
      <c r="F107" s="113"/>
      <c r="H107" s="91"/>
      <c r="I107" s="91"/>
      <c r="J107" s="79"/>
    </row>
    <row r="108" spans="1:13" s="34" customFormat="1" ht="12" customHeight="1" thickBot="1">
      <c r="A108" s="80"/>
      <c r="B108" s="81"/>
      <c r="C108" s="394">
        <f>SUM(C89:D107)-4</f>
        <v>18</v>
      </c>
      <c r="D108" s="394"/>
      <c r="E108" s="394"/>
      <c r="F108" s="82" t="s">
        <v>17</v>
      </c>
      <c r="H108" s="83">
        <f>SUM(C89:D94)</f>
        <v>8</v>
      </c>
      <c r="I108" s="84">
        <f>SUM(C101:D107)-4</f>
        <v>4</v>
      </c>
      <c r="J108" s="156">
        <f>SUM(F101:F107)-2</f>
        <v>2</v>
      </c>
    </row>
    <row r="109" spans="1:13" ht="14.45" hidden="1" thickBot="1">
      <c r="A109" s="85"/>
      <c r="B109" s="86"/>
      <c r="C109" s="87"/>
      <c r="D109" s="87"/>
      <c r="E109" s="88" t="s">
        <v>18</v>
      </c>
      <c r="F109" s="89">
        <f>SUM(F89:F107)-2</f>
        <v>11</v>
      </c>
      <c r="H109" s="45"/>
      <c r="I109" s="45"/>
    </row>
    <row r="110" spans="1:13" ht="60" customHeight="1">
      <c r="H110" s="47"/>
      <c r="I110" s="47"/>
    </row>
    <row r="111" spans="1:13" ht="30" customHeight="1">
      <c r="H111" s="47"/>
      <c r="I111" s="47"/>
      <c r="J111" s="155"/>
    </row>
    <row r="112" spans="1:13" ht="15.75" thickBot="1">
      <c r="A112" s="410" t="s">
        <v>46</v>
      </c>
      <c r="B112" s="411"/>
      <c r="F112" s="8"/>
    </row>
    <row r="113" spans="1:14">
      <c r="A113" s="139">
        <f>SUM(H6:H111)*15</f>
        <v>660</v>
      </c>
      <c r="B113" s="140" t="s">
        <v>47</v>
      </c>
      <c r="F113" s="8"/>
      <c r="J113" s="122"/>
    </row>
    <row r="114" spans="1:14">
      <c r="A114" s="141">
        <f>SUM(I6:I111)*15</f>
        <v>750</v>
      </c>
      <c r="B114" s="142" t="s">
        <v>48</v>
      </c>
      <c r="F114" s="8"/>
    </row>
    <row r="115" spans="1:14">
      <c r="A115" s="141">
        <f>SUM(J6:J84)</f>
        <v>24</v>
      </c>
      <c r="B115" s="142" t="s">
        <v>120</v>
      </c>
      <c r="F115" s="8"/>
    </row>
    <row r="116" spans="1:14">
      <c r="A116" s="143">
        <f>A113+A114</f>
        <v>1410</v>
      </c>
      <c r="B116" s="144" t="s">
        <v>49</v>
      </c>
      <c r="F116" s="8"/>
      <c r="J116" s="122"/>
    </row>
    <row r="117" spans="1:14" ht="15.75" thickBot="1">
      <c r="A117" s="145">
        <f>SUM(F19,F38,F57,F85)</f>
        <v>45.666666666666671</v>
      </c>
      <c r="B117" s="146" t="s">
        <v>50</v>
      </c>
      <c r="F117" s="8"/>
    </row>
    <row r="118" spans="1:14">
      <c r="A118" s="123"/>
      <c r="F118" s="8"/>
    </row>
    <row r="119" spans="1:14" s="12" customFormat="1" ht="15.75" thickBot="1">
      <c r="A119" s="411" t="s">
        <v>121</v>
      </c>
      <c r="B119" s="411"/>
      <c r="C119" s="9"/>
      <c r="D119" s="9"/>
      <c r="E119" s="9"/>
      <c r="F119" s="8"/>
      <c r="G119" s="8"/>
      <c r="H119" s="11"/>
      <c r="I119" s="11"/>
      <c r="K119" s="8"/>
      <c r="L119" s="8"/>
      <c r="M119" s="8"/>
      <c r="N119" s="8"/>
    </row>
    <row r="120" spans="1:14" s="12" customFormat="1">
      <c r="A120" s="147">
        <v>660</v>
      </c>
      <c r="B120" s="148" t="s">
        <v>47</v>
      </c>
      <c r="C120" s="9"/>
      <c r="D120" s="9"/>
      <c r="E120" s="9"/>
      <c r="F120" s="8"/>
      <c r="G120" s="8"/>
      <c r="H120" s="11"/>
      <c r="I120" s="11"/>
      <c r="K120" s="8"/>
      <c r="L120" s="8"/>
      <c r="M120" s="8"/>
      <c r="N120" s="8"/>
    </row>
    <row r="121" spans="1:14" s="12" customFormat="1">
      <c r="A121" s="149">
        <v>900</v>
      </c>
      <c r="B121" s="150" t="s">
        <v>48</v>
      </c>
      <c r="C121" s="9"/>
      <c r="D121" s="9"/>
      <c r="E121" s="9"/>
      <c r="F121" s="8"/>
      <c r="G121" s="8"/>
      <c r="H121" s="11"/>
      <c r="I121" s="11"/>
      <c r="K121" s="8"/>
      <c r="L121" s="8"/>
      <c r="M121" s="8"/>
      <c r="N121" s="8"/>
    </row>
    <row r="122" spans="1:14" s="12" customFormat="1">
      <c r="A122" s="149">
        <v>32</v>
      </c>
      <c r="B122" s="150" t="s">
        <v>120</v>
      </c>
      <c r="C122" s="9"/>
      <c r="D122" s="9"/>
      <c r="E122" s="9"/>
      <c r="F122" s="8"/>
      <c r="G122" s="8"/>
      <c r="H122" s="11"/>
      <c r="I122" s="11"/>
      <c r="K122" s="8"/>
      <c r="L122" s="8"/>
      <c r="M122" s="8"/>
      <c r="N122" s="8"/>
    </row>
    <row r="123" spans="1:14" s="12" customFormat="1">
      <c r="A123" s="151">
        <v>1560</v>
      </c>
      <c r="B123" s="152" t="s">
        <v>51</v>
      </c>
      <c r="C123" s="9"/>
      <c r="D123" s="9"/>
      <c r="E123" s="9"/>
      <c r="F123" s="8"/>
      <c r="G123" s="8"/>
      <c r="H123" s="11"/>
      <c r="I123" s="11"/>
      <c r="K123" s="8"/>
      <c r="L123" s="8"/>
      <c r="M123" s="8"/>
      <c r="N123" s="8"/>
    </row>
    <row r="124" spans="1:14" s="12" customFormat="1" ht="15.75" thickBot="1">
      <c r="A124" s="153">
        <v>58.666666666666664</v>
      </c>
      <c r="B124" s="154" t="s">
        <v>119</v>
      </c>
      <c r="C124" s="9"/>
      <c r="D124" s="9"/>
      <c r="E124" s="9"/>
      <c r="F124" s="8"/>
      <c r="G124" s="8"/>
      <c r="H124" s="11"/>
      <c r="I124" s="11"/>
      <c r="K124" s="8"/>
      <c r="L124" s="8"/>
      <c r="M124" s="8"/>
      <c r="N124" s="8"/>
    </row>
    <row r="125" spans="1:14" s="12" customFormat="1">
      <c r="A125" s="8"/>
      <c r="B125" s="8"/>
      <c r="C125" s="9"/>
      <c r="D125" s="9"/>
      <c r="E125" s="9"/>
      <c r="F125" s="10"/>
      <c r="G125" s="8"/>
      <c r="H125" s="46"/>
      <c r="I125" s="46"/>
      <c r="K125" s="8"/>
      <c r="L125" s="8"/>
      <c r="M125" s="8"/>
      <c r="N125" s="8"/>
    </row>
    <row r="126" spans="1:14" s="12" customFormat="1">
      <c r="A126" s="8"/>
      <c r="B126" s="8"/>
      <c r="C126" s="9"/>
      <c r="D126" s="9"/>
      <c r="E126" s="9"/>
      <c r="F126" s="10"/>
      <c r="G126" s="8"/>
      <c r="H126" s="54"/>
      <c r="I126" s="54"/>
      <c r="K126" s="8"/>
      <c r="L126" s="8"/>
      <c r="M126" s="8"/>
      <c r="N126" s="8"/>
    </row>
    <row r="127" spans="1:14" s="12" customFormat="1">
      <c r="A127" s="8"/>
      <c r="B127" s="8"/>
      <c r="C127" s="9"/>
      <c r="D127" s="9"/>
      <c r="E127" s="9"/>
      <c r="F127" s="10"/>
      <c r="G127" s="8"/>
      <c r="H127" s="54"/>
      <c r="I127" s="54"/>
      <c r="K127" s="8"/>
      <c r="L127" s="8"/>
      <c r="M127" s="8"/>
      <c r="N127" s="8"/>
    </row>
    <row r="128" spans="1:14" s="12" customFormat="1">
      <c r="A128" s="8"/>
      <c r="B128" s="8"/>
      <c r="C128" s="9"/>
      <c r="D128" s="9"/>
      <c r="E128" s="9"/>
      <c r="F128" s="10"/>
      <c r="G128" s="8"/>
      <c r="H128" s="44"/>
      <c r="I128" s="44"/>
      <c r="K128" s="8"/>
      <c r="L128" s="8"/>
      <c r="M128" s="8"/>
      <c r="N128" s="8"/>
    </row>
    <row r="129" spans="1:14" s="12" customFormat="1">
      <c r="A129" s="8"/>
      <c r="B129" s="8"/>
      <c r="C129" s="9"/>
      <c r="D129" s="9"/>
      <c r="E129" s="9"/>
      <c r="F129" s="10"/>
      <c r="G129" s="8"/>
      <c r="H129" s="44"/>
      <c r="I129" s="44"/>
      <c r="K129" s="8"/>
      <c r="L129" s="8"/>
      <c r="M129" s="8"/>
      <c r="N129" s="8"/>
    </row>
    <row r="130" spans="1:14" s="12" customFormat="1">
      <c r="A130" s="8"/>
      <c r="B130" s="8"/>
      <c r="C130" s="9"/>
      <c r="D130" s="9"/>
      <c r="E130" s="9"/>
      <c r="F130" s="10"/>
      <c r="G130" s="8"/>
      <c r="H130" s="44"/>
      <c r="I130" s="44"/>
      <c r="K130" s="8"/>
      <c r="L130" s="8"/>
      <c r="M130" s="8"/>
      <c r="N130" s="8"/>
    </row>
    <row r="131" spans="1:14" s="12" customFormat="1">
      <c r="A131" s="8"/>
      <c r="B131" s="8"/>
      <c r="C131" s="9"/>
      <c r="D131" s="9"/>
      <c r="E131" s="9"/>
      <c r="F131" s="10"/>
      <c r="G131" s="8"/>
      <c r="H131" s="46"/>
      <c r="I131" s="46"/>
      <c r="K131" s="8"/>
      <c r="L131" s="8"/>
      <c r="M131" s="8"/>
      <c r="N131" s="8"/>
    </row>
    <row r="132" spans="1:14" s="12" customFormat="1">
      <c r="A132" s="8"/>
      <c r="B132" s="8"/>
      <c r="C132" s="9"/>
      <c r="D132" s="9"/>
      <c r="E132" s="9"/>
      <c r="F132" s="10"/>
      <c r="G132" s="8"/>
      <c r="H132" s="44"/>
      <c r="I132" s="44"/>
      <c r="K132" s="8"/>
      <c r="L132" s="8"/>
      <c r="M132" s="8"/>
      <c r="N132" s="8"/>
    </row>
    <row r="133" spans="1:14" s="12" customFormat="1">
      <c r="A133" s="8"/>
      <c r="B133" s="8"/>
      <c r="C133" s="9"/>
      <c r="D133" s="9"/>
      <c r="E133" s="9"/>
      <c r="F133" s="10"/>
      <c r="G133" s="8"/>
      <c r="H133" s="44"/>
      <c r="I133" s="44"/>
      <c r="K133" s="8"/>
      <c r="L133" s="8"/>
      <c r="M133" s="8"/>
      <c r="N133" s="8"/>
    </row>
    <row r="134" spans="1:14" s="12" customFormat="1">
      <c r="A134" s="8"/>
      <c r="B134" s="8"/>
      <c r="C134" s="9"/>
      <c r="D134" s="9"/>
      <c r="E134" s="9"/>
      <c r="F134" s="10"/>
      <c r="G134" s="8"/>
      <c r="H134" s="46"/>
      <c r="I134" s="46"/>
      <c r="K134" s="8"/>
      <c r="L134" s="8"/>
      <c r="M134" s="8"/>
      <c r="N134" s="8"/>
    </row>
    <row r="135" spans="1:14" s="12" customFormat="1">
      <c r="A135" s="8"/>
      <c r="B135" s="8"/>
      <c r="C135" s="9"/>
      <c r="D135" s="9"/>
      <c r="E135" s="9"/>
      <c r="F135" s="10"/>
      <c r="G135" s="8"/>
      <c r="H135" s="44"/>
      <c r="I135" s="44"/>
      <c r="K135" s="8"/>
      <c r="L135" s="8"/>
      <c r="M135" s="8"/>
      <c r="N135" s="8"/>
    </row>
    <row r="136" spans="1:14" s="12" customFormat="1">
      <c r="A136" s="8"/>
      <c r="B136" s="8"/>
      <c r="C136" s="9"/>
      <c r="D136" s="9"/>
      <c r="E136" s="9"/>
      <c r="F136" s="10"/>
      <c r="G136" s="8"/>
      <c r="H136" s="46"/>
      <c r="I136" s="46"/>
      <c r="K136" s="8"/>
      <c r="L136" s="8"/>
      <c r="M136" s="8"/>
      <c r="N136" s="8"/>
    </row>
    <row r="137" spans="1:14" s="12" customFormat="1">
      <c r="A137" s="8"/>
      <c r="B137" s="8"/>
      <c r="C137" s="9"/>
      <c r="D137" s="9"/>
      <c r="E137" s="9"/>
      <c r="F137" s="10"/>
      <c r="G137" s="8"/>
      <c r="H137" s="46"/>
      <c r="I137" s="46"/>
      <c r="K137" s="8"/>
      <c r="L137" s="8"/>
      <c r="M137" s="8"/>
      <c r="N137" s="8"/>
    </row>
    <row r="138" spans="1:14" s="12" customFormat="1">
      <c r="A138" s="8"/>
      <c r="B138" s="8"/>
      <c r="C138" s="9"/>
      <c r="D138" s="9"/>
      <c r="E138" s="9"/>
      <c r="F138" s="10"/>
      <c r="G138" s="8"/>
      <c r="H138" s="45"/>
      <c r="I138" s="45"/>
      <c r="K138" s="8"/>
      <c r="L138" s="8"/>
      <c r="M138" s="8"/>
      <c r="N138" s="8"/>
    </row>
    <row r="139" spans="1:14" s="12" customFormat="1">
      <c r="A139" s="8"/>
      <c r="B139" s="8"/>
      <c r="C139" s="9"/>
      <c r="D139" s="9"/>
      <c r="E139" s="9"/>
      <c r="F139" s="10"/>
      <c r="G139" s="8"/>
      <c r="H139" s="46"/>
      <c r="I139" s="46"/>
      <c r="K139" s="8"/>
      <c r="L139" s="8"/>
      <c r="M139" s="8"/>
      <c r="N139" s="8"/>
    </row>
    <row r="140" spans="1:14" s="12" customFormat="1">
      <c r="A140" s="8"/>
      <c r="B140" s="8"/>
      <c r="C140" s="9"/>
      <c r="D140" s="9"/>
      <c r="E140" s="9"/>
      <c r="F140" s="10"/>
      <c r="G140" s="8"/>
      <c r="H140" s="44"/>
      <c r="I140" s="44"/>
      <c r="K140" s="8"/>
      <c r="L140" s="8"/>
      <c r="M140" s="8"/>
      <c r="N140" s="8"/>
    </row>
    <row r="141" spans="1:14" s="12" customFormat="1">
      <c r="A141" s="8"/>
      <c r="B141" s="8"/>
      <c r="C141" s="9"/>
      <c r="D141" s="9"/>
      <c r="E141" s="9"/>
      <c r="F141" s="10"/>
      <c r="G141" s="8"/>
      <c r="H141" s="44"/>
      <c r="I141" s="44"/>
      <c r="K141" s="8"/>
      <c r="L141" s="8"/>
      <c r="M141" s="8"/>
      <c r="N141" s="8"/>
    </row>
    <row r="142" spans="1:14" s="12" customFormat="1">
      <c r="A142" s="8"/>
      <c r="B142" s="8"/>
      <c r="C142" s="9"/>
      <c r="D142" s="9"/>
      <c r="E142" s="9"/>
      <c r="F142" s="10"/>
      <c r="G142" s="8"/>
      <c r="H142" s="44"/>
      <c r="I142" s="44"/>
      <c r="K142" s="8"/>
      <c r="L142" s="8"/>
      <c r="M142" s="8"/>
      <c r="N142" s="8"/>
    </row>
    <row r="143" spans="1:14" s="12" customFormat="1">
      <c r="A143" s="8"/>
      <c r="B143" s="8"/>
      <c r="C143" s="9"/>
      <c r="D143" s="9"/>
      <c r="E143" s="9"/>
      <c r="F143" s="10"/>
      <c r="G143" s="8"/>
      <c r="H143" s="43"/>
      <c r="I143" s="43"/>
      <c r="K143" s="8"/>
      <c r="L143" s="8"/>
      <c r="M143" s="8"/>
      <c r="N143" s="8"/>
    </row>
    <row r="148" spans="1:14" s="12" customFormat="1">
      <c r="A148" s="8"/>
      <c r="B148" s="8"/>
      <c r="C148" s="9"/>
      <c r="D148" s="9"/>
      <c r="E148" s="9"/>
      <c r="F148" s="10"/>
      <c r="G148" s="8"/>
      <c r="H148" s="54"/>
      <c r="I148" s="54"/>
      <c r="K148" s="8"/>
      <c r="L148" s="8"/>
      <c r="M148" s="8"/>
      <c r="N148" s="8"/>
    </row>
  </sheetData>
  <mergeCells count="21">
    <mergeCell ref="A112:B112"/>
    <mergeCell ref="A119:B119"/>
    <mergeCell ref="C22:E22"/>
    <mergeCell ref="C37:E37"/>
    <mergeCell ref="A40:F40"/>
    <mergeCell ref="C41:E41"/>
    <mergeCell ref="C56:E56"/>
    <mergeCell ref="A87:F87"/>
    <mergeCell ref="C88:E88"/>
    <mergeCell ref="A101:B101"/>
    <mergeCell ref="C108:E108"/>
    <mergeCell ref="A59:F59"/>
    <mergeCell ref="C60:E60"/>
    <mergeCell ref="A74:B74"/>
    <mergeCell ref="C84:E84"/>
    <mergeCell ref="A21:F21"/>
    <mergeCell ref="A2:F2"/>
    <mergeCell ref="A3:F3"/>
    <mergeCell ref="A5:F5"/>
    <mergeCell ref="C6:E6"/>
    <mergeCell ref="C18:E18"/>
  </mergeCells>
  <printOptions horizontalCentered="1"/>
  <pageMargins left="0.51181102362204722" right="0.51181102362204722" top="0.70866141732283472" bottom="0.15748031496062992" header="0.51181102362204722" footer="0.31496062992125984"/>
  <pageSetup paperSize="192" scale="86" fitToHeight="0" orientation="portrait" r:id="rId1"/>
  <headerFooter>
    <oddHeader>&amp;L&amp;G</oddHeader>
    <oddFooter>&amp;L*&amp;"-,Italique"Compétence terminale
Préalable relatif : note minimale de 50 % au cours mentionné comme préalable
Adoptée par le CA le 2022-12-12.</oddFooter>
  </headerFooter>
  <rowBreaks count="2" manualBreakCount="2">
    <brk id="38" max="5" man="1"/>
    <brk id="85" max="5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F2C4-CE45-4DE5-A0CA-9E241BC14DC8}">
  <sheetPr>
    <pageSetUpPr fitToPage="1"/>
  </sheetPr>
  <dimension ref="A1:N155"/>
  <sheetViews>
    <sheetView topLeftCell="A47" zoomScaleNormal="100" workbookViewId="0">
      <selection activeCell="B65" sqref="B65"/>
    </sheetView>
  </sheetViews>
  <sheetFormatPr baseColWidth="10" defaultColWidth="11.42578125" defaultRowHeight="15"/>
  <cols>
    <col min="1" max="1" width="12.85546875" style="8" customWidth="1"/>
    <col min="2" max="2" width="81.140625" style="8" customWidth="1"/>
    <col min="3" max="3" width="2.7109375" style="9" customWidth="1"/>
    <col min="4" max="4" width="3.28515625" style="9" bestFit="1" customWidth="1"/>
    <col min="5" max="5" width="2.7109375" style="9" customWidth="1"/>
    <col min="6" max="6" width="7" style="10" customWidth="1"/>
    <col min="7" max="7" width="2.28515625" style="8" customWidth="1"/>
    <col min="8" max="9" width="11.42578125" style="11"/>
    <col min="10" max="10" width="11.42578125" style="12"/>
    <col min="11" max="16384" width="11.42578125" style="8"/>
  </cols>
  <sheetData>
    <row r="1" spans="1:10" ht="60" customHeight="1"/>
    <row r="2" spans="1:10" ht="15.75">
      <c r="A2" s="407" t="s">
        <v>117</v>
      </c>
      <c r="B2" s="408"/>
      <c r="C2" s="408"/>
      <c r="D2" s="408"/>
      <c r="E2" s="408"/>
      <c r="F2" s="408"/>
    </row>
    <row r="3" spans="1:10" ht="13.9">
      <c r="A3" s="409" t="s">
        <v>126</v>
      </c>
      <c r="B3" s="409"/>
      <c r="C3" s="409"/>
      <c r="D3" s="409"/>
      <c r="E3" s="409"/>
      <c r="F3" s="409"/>
    </row>
    <row r="4" spans="1:10" ht="49.9" customHeight="1" thickBot="1">
      <c r="H4" s="47"/>
      <c r="I4" s="47"/>
    </row>
    <row r="5" spans="1:10" ht="18" customHeight="1" thickBot="1">
      <c r="A5" s="400" t="s">
        <v>0</v>
      </c>
      <c r="B5" s="401"/>
      <c r="C5" s="401"/>
      <c r="D5" s="401"/>
      <c r="E5" s="401"/>
      <c r="F5" s="402"/>
      <c r="H5" s="13" t="s">
        <v>1</v>
      </c>
      <c r="I5" s="14" t="s">
        <v>2</v>
      </c>
      <c r="J5" s="157" t="s">
        <v>3</v>
      </c>
    </row>
    <row r="6" spans="1:10" s="18" customFormat="1" ht="12" customHeight="1">
      <c r="A6" s="15" t="s">
        <v>4</v>
      </c>
      <c r="B6" s="16" t="s">
        <v>5</v>
      </c>
      <c r="C6" s="403" t="s">
        <v>6</v>
      </c>
      <c r="D6" s="403"/>
      <c r="E6" s="403"/>
      <c r="F6" s="17" t="s">
        <v>7</v>
      </c>
      <c r="H6" s="19"/>
      <c r="I6" s="19"/>
      <c r="J6" s="20"/>
    </row>
    <row r="7" spans="1:10" s="43" customFormat="1" ht="13.5" customHeight="1">
      <c r="A7" s="37" t="s">
        <v>11</v>
      </c>
      <c r="B7" s="38" t="s">
        <v>12</v>
      </c>
      <c r="C7" s="39">
        <v>3</v>
      </c>
      <c r="D7" s="40">
        <v>1</v>
      </c>
      <c r="E7" s="41">
        <v>3</v>
      </c>
      <c r="F7" s="42">
        <f>SUM(C7,D7,E7)/3</f>
        <v>2.3333333333333335</v>
      </c>
      <c r="H7" s="44"/>
      <c r="I7" s="44"/>
      <c r="J7" s="45"/>
    </row>
    <row r="8" spans="1:10" s="34" customFormat="1" ht="12" customHeight="1">
      <c r="A8" s="29"/>
      <c r="B8" s="30" t="s">
        <v>13</v>
      </c>
      <c r="C8" s="31"/>
      <c r="D8" s="32"/>
      <c r="E8" s="33"/>
      <c r="F8" s="26"/>
      <c r="H8" s="46"/>
      <c r="I8" s="46"/>
      <c r="J8" s="36"/>
    </row>
    <row r="9" spans="1:10" s="47" customFormat="1" ht="13.5" customHeight="1">
      <c r="A9" s="21" t="s">
        <v>14</v>
      </c>
      <c r="B9" s="22" t="s">
        <v>15</v>
      </c>
      <c r="C9" s="23">
        <v>2</v>
      </c>
      <c r="D9" s="24">
        <v>2</v>
      </c>
      <c r="E9" s="25">
        <v>2</v>
      </c>
      <c r="F9" s="26">
        <f>SUM(C9,D9,E9)/3</f>
        <v>2</v>
      </c>
      <c r="H9" s="48"/>
      <c r="I9" s="48"/>
      <c r="J9" s="35"/>
    </row>
    <row r="10" spans="1:10" s="34" customFormat="1" ht="12" customHeight="1">
      <c r="A10" s="29"/>
      <c r="B10" s="30" t="s">
        <v>16</v>
      </c>
      <c r="C10" s="31"/>
      <c r="D10" s="32"/>
      <c r="E10" s="33"/>
      <c r="F10" s="26"/>
      <c r="H10" s="46"/>
      <c r="I10" s="46"/>
      <c r="J10" s="36"/>
    </row>
    <row r="11" spans="1:10" s="54" customFormat="1" ht="7.5" customHeight="1">
      <c r="A11" s="49"/>
      <c r="B11" s="50"/>
      <c r="C11" s="51"/>
      <c r="D11" s="44"/>
      <c r="E11" s="52"/>
      <c r="F11" s="53"/>
      <c r="H11" s="45"/>
      <c r="I11" s="45"/>
      <c r="J11" s="55"/>
    </row>
    <row r="12" spans="1:10" s="47" customFormat="1" ht="13.5" customHeight="1">
      <c r="A12" s="56" t="s">
        <v>59</v>
      </c>
      <c r="B12" s="57" t="s">
        <v>60</v>
      </c>
      <c r="C12" s="58">
        <v>3</v>
      </c>
      <c r="D12" s="59">
        <v>2</v>
      </c>
      <c r="E12" s="60">
        <v>3</v>
      </c>
      <c r="F12" s="61">
        <f>SUM(C12,D12,E12)/3</f>
        <v>2.6666666666666665</v>
      </c>
      <c r="H12" s="62"/>
      <c r="I12" s="62"/>
      <c r="J12" s="35"/>
    </row>
    <row r="13" spans="1:10" s="47" customFormat="1" ht="12" customHeight="1">
      <c r="A13" s="21"/>
      <c r="B13" s="63" t="s">
        <v>70</v>
      </c>
      <c r="C13" s="23"/>
      <c r="D13" s="24"/>
      <c r="E13" s="25"/>
      <c r="F13" s="26"/>
      <c r="H13" s="46"/>
      <c r="I13" s="46"/>
      <c r="J13" s="35"/>
    </row>
    <row r="14" spans="1:10" s="47" customFormat="1" ht="13.5" customHeight="1">
      <c r="A14" s="64" t="s">
        <v>61</v>
      </c>
      <c r="B14" s="65" t="s">
        <v>62</v>
      </c>
      <c r="C14" s="66">
        <v>2</v>
      </c>
      <c r="D14" s="67">
        <v>2</v>
      </c>
      <c r="E14" s="68">
        <v>2</v>
      </c>
      <c r="F14" s="69">
        <f>SUM(C14,D14,E14)/3</f>
        <v>2</v>
      </c>
      <c r="H14" s="27"/>
      <c r="I14" s="27"/>
      <c r="J14" s="35"/>
    </row>
    <row r="15" spans="1:10" s="34" customFormat="1" ht="12" customHeight="1">
      <c r="A15" s="29"/>
      <c r="B15" s="30" t="s">
        <v>71</v>
      </c>
      <c r="C15" s="70"/>
      <c r="D15" s="71"/>
      <c r="E15" s="72"/>
      <c r="F15" s="26"/>
      <c r="H15" s="46"/>
      <c r="I15" s="46"/>
      <c r="J15" s="36"/>
    </row>
    <row r="16" spans="1:10" s="34" customFormat="1" ht="12" customHeight="1" thickBot="1">
      <c r="A16" s="80"/>
      <c r="B16" s="81"/>
      <c r="C16" s="394">
        <f>SUM(C7:D15)</f>
        <v>17</v>
      </c>
      <c r="D16" s="394"/>
      <c r="E16" s="394"/>
      <c r="F16" s="82" t="s">
        <v>17</v>
      </c>
      <c r="H16" s="83">
        <f>SUM(C7:D10)</f>
        <v>8</v>
      </c>
      <c r="I16" s="84">
        <f>SUM(C12:D15)</f>
        <v>9</v>
      </c>
      <c r="J16" s="156">
        <f>SUM(F12:F15)</f>
        <v>4.6666666666666661</v>
      </c>
    </row>
    <row r="17" spans="1:10" ht="14.45" hidden="1" thickBot="1">
      <c r="A17" s="85"/>
      <c r="B17" s="86"/>
      <c r="C17" s="87"/>
      <c r="D17" s="87"/>
      <c r="E17" s="88" t="s">
        <v>18</v>
      </c>
      <c r="F17" s="89">
        <f>SUM(F7:F15)</f>
        <v>9</v>
      </c>
      <c r="H17" s="90"/>
      <c r="I17" s="90"/>
    </row>
    <row r="18" spans="1:10" ht="60" customHeight="1" thickBot="1">
      <c r="H18" s="47"/>
      <c r="I18" s="47"/>
    </row>
    <row r="19" spans="1:10" ht="18" customHeight="1" thickBot="1">
      <c r="A19" s="404" t="s">
        <v>19</v>
      </c>
      <c r="B19" s="405"/>
      <c r="C19" s="405"/>
      <c r="D19" s="405"/>
      <c r="E19" s="405"/>
      <c r="F19" s="406"/>
      <c r="H19" s="8"/>
      <c r="I19" s="8"/>
    </row>
    <row r="20" spans="1:10" s="18" customFormat="1" ht="12.6" customHeight="1">
      <c r="A20" s="15" t="s">
        <v>4</v>
      </c>
      <c r="B20" s="16" t="s">
        <v>5</v>
      </c>
      <c r="C20" s="403" t="s">
        <v>6</v>
      </c>
      <c r="D20" s="403"/>
      <c r="E20" s="403"/>
      <c r="F20" s="17" t="s">
        <v>7</v>
      </c>
      <c r="H20" s="91"/>
      <c r="I20" s="91"/>
      <c r="J20" s="20"/>
    </row>
    <row r="21" spans="1:10" s="27" customFormat="1" ht="13.5" customHeight="1">
      <c r="A21" s="21" t="s">
        <v>8</v>
      </c>
      <c r="B21" s="22" t="s">
        <v>9</v>
      </c>
      <c r="C21" s="23">
        <v>1</v>
      </c>
      <c r="D21" s="24">
        <v>1</v>
      </c>
      <c r="E21" s="25">
        <v>1</v>
      </c>
      <c r="F21" s="26">
        <f>SUM(C21,D21,E21)/3</f>
        <v>1</v>
      </c>
      <c r="H21" s="11"/>
      <c r="I21" s="11"/>
      <c r="J21" s="28"/>
    </row>
    <row r="22" spans="1:10" s="34" customFormat="1" ht="12" customHeight="1">
      <c r="A22" s="29"/>
      <c r="B22" s="30" t="s">
        <v>10</v>
      </c>
      <c r="C22" s="31"/>
      <c r="D22" s="32"/>
      <c r="E22" s="33"/>
      <c r="F22" s="26"/>
      <c r="H22" s="35"/>
      <c r="I22" s="35"/>
      <c r="J22" s="36"/>
    </row>
    <row r="23" spans="1:10" s="47" customFormat="1" ht="13.5" customHeight="1">
      <c r="A23" s="21" t="s">
        <v>25</v>
      </c>
      <c r="B23" s="22" t="s">
        <v>26</v>
      </c>
      <c r="C23" s="23">
        <v>2</v>
      </c>
      <c r="D23" s="24">
        <v>2</v>
      </c>
      <c r="E23" s="25">
        <v>3</v>
      </c>
      <c r="F23" s="121">
        <f>SUM(C23,D23,E23)/3</f>
        <v>2.3333333333333335</v>
      </c>
      <c r="H23" s="93"/>
      <c r="I23" s="93"/>
      <c r="J23" s="35"/>
    </row>
    <row r="24" spans="1:10" s="34" customFormat="1" ht="11.45" customHeight="1">
      <c r="A24" s="29"/>
      <c r="B24" s="30" t="s">
        <v>53</v>
      </c>
      <c r="C24" s="31"/>
      <c r="D24" s="32"/>
      <c r="E24" s="33"/>
      <c r="F24" s="121"/>
      <c r="H24" s="91"/>
      <c r="I24" s="91"/>
      <c r="J24" s="36"/>
    </row>
    <row r="25" spans="1:10" s="54" customFormat="1" ht="6.6" customHeight="1">
      <c r="A25" s="49"/>
      <c r="B25" s="50"/>
      <c r="C25" s="51"/>
      <c r="D25" s="44"/>
      <c r="E25" s="52"/>
      <c r="F25" s="53"/>
      <c r="H25" s="45"/>
      <c r="I25" s="45"/>
      <c r="J25" s="55"/>
    </row>
    <row r="26" spans="1:10" s="54" customFormat="1" ht="13.15" customHeight="1">
      <c r="A26" s="100" t="s">
        <v>77</v>
      </c>
      <c r="B26" s="101" t="s">
        <v>78</v>
      </c>
      <c r="C26" s="102">
        <v>2</v>
      </c>
      <c r="D26" s="103">
        <v>2</v>
      </c>
      <c r="E26" s="130">
        <v>2</v>
      </c>
      <c r="F26" s="129">
        <f>SUM(C26,D26,E26)/3</f>
        <v>2</v>
      </c>
      <c r="H26" s="44"/>
      <c r="I26" s="44"/>
      <c r="J26" s="55"/>
    </row>
    <row r="27" spans="1:10" s="76" customFormat="1" ht="12" customHeight="1">
      <c r="A27" s="74"/>
      <c r="B27" s="63" t="s">
        <v>79</v>
      </c>
      <c r="C27" s="75"/>
      <c r="E27" s="77"/>
      <c r="F27" s="78"/>
      <c r="H27" s="35"/>
      <c r="I27" s="35"/>
      <c r="J27" s="79"/>
    </row>
    <row r="28" spans="1:10" s="54" customFormat="1" ht="13.15" customHeight="1">
      <c r="A28" s="100" t="s">
        <v>64</v>
      </c>
      <c r="B28" s="101" t="s">
        <v>65</v>
      </c>
      <c r="C28" s="102">
        <v>2</v>
      </c>
      <c r="D28" s="103">
        <v>2</v>
      </c>
      <c r="E28" s="130">
        <v>2</v>
      </c>
      <c r="F28" s="129">
        <f>SUM(C28,D28,E28)/3</f>
        <v>2</v>
      </c>
      <c r="H28" s="44"/>
      <c r="I28" s="44"/>
      <c r="J28" s="55"/>
    </row>
    <row r="29" spans="1:10" s="114" customFormat="1" ht="12" customHeight="1">
      <c r="A29" s="125"/>
      <c r="B29" s="34" t="s">
        <v>66</v>
      </c>
      <c r="C29" s="126"/>
      <c r="E29" s="131"/>
      <c r="F29" s="127"/>
      <c r="H29" s="35"/>
      <c r="I29" s="35"/>
      <c r="J29" s="128"/>
    </row>
    <row r="30" spans="1:10" s="76" customFormat="1" ht="12" customHeight="1">
      <c r="A30" s="74"/>
      <c r="B30" s="63" t="s">
        <v>80</v>
      </c>
      <c r="C30" s="75"/>
      <c r="E30" s="77"/>
      <c r="F30" s="78"/>
      <c r="H30" s="35"/>
      <c r="I30" s="35"/>
      <c r="J30" s="79"/>
    </row>
    <row r="31" spans="1:10" s="73" customFormat="1" ht="13.5" customHeight="1">
      <c r="A31" s="105" t="s">
        <v>74</v>
      </c>
      <c r="B31" s="106" t="s">
        <v>75</v>
      </c>
      <c r="C31" s="107">
        <v>3</v>
      </c>
      <c r="D31" s="108">
        <v>2</v>
      </c>
      <c r="E31" s="132">
        <v>3</v>
      </c>
      <c r="F31" s="124">
        <f>SUM(C31,D31,E31)/3</f>
        <v>2.6666666666666665</v>
      </c>
      <c r="H31" s="44"/>
      <c r="I31" s="44"/>
      <c r="J31" s="45"/>
    </row>
    <row r="32" spans="1:10" s="76" customFormat="1" ht="12" customHeight="1">
      <c r="A32" s="74"/>
      <c r="B32" s="34" t="s">
        <v>76</v>
      </c>
      <c r="C32" s="75"/>
      <c r="E32" s="77"/>
      <c r="F32" s="78"/>
      <c r="H32" s="91"/>
      <c r="I32" s="91"/>
      <c r="J32" s="79"/>
    </row>
    <row r="33" spans="1:10" s="76" customFormat="1" ht="21" customHeight="1">
      <c r="A33" s="110"/>
      <c r="B33" s="76" t="s">
        <v>81</v>
      </c>
      <c r="C33" s="111"/>
      <c r="D33" s="91"/>
      <c r="E33" s="112"/>
      <c r="F33" s="115"/>
      <c r="H33" s="35"/>
      <c r="I33" s="35"/>
      <c r="J33" s="79"/>
    </row>
    <row r="34" spans="1:10" s="34" customFormat="1" ht="12" customHeight="1" thickBot="1">
      <c r="A34" s="80"/>
      <c r="B34" s="81"/>
      <c r="C34" s="394">
        <f>SUM(C21:D33)</f>
        <v>19</v>
      </c>
      <c r="D34" s="394"/>
      <c r="E34" s="394"/>
      <c r="F34" s="82" t="s">
        <v>17</v>
      </c>
      <c r="H34" s="83">
        <f>SUM(C23:D25)</f>
        <v>4</v>
      </c>
      <c r="I34" s="84">
        <f>SUM(C26:D33)</f>
        <v>13</v>
      </c>
      <c r="J34" s="156">
        <f>SUM(F26:F33)</f>
        <v>6.6666666666666661</v>
      </c>
    </row>
    <row r="35" spans="1:10" ht="14.45" hidden="1" thickBot="1">
      <c r="A35" s="85"/>
      <c r="B35" s="86"/>
      <c r="C35" s="87"/>
      <c r="D35" s="87"/>
      <c r="E35" s="88" t="s">
        <v>18</v>
      </c>
      <c r="F35" s="89">
        <f>SUM(F23:F33)</f>
        <v>9</v>
      </c>
    </row>
    <row r="36" spans="1:10" ht="49.9" customHeight="1" thickBot="1">
      <c r="H36" s="47"/>
      <c r="I36" s="47"/>
    </row>
    <row r="37" spans="1:10" ht="18" customHeight="1" thickBot="1">
      <c r="A37" s="400" t="s">
        <v>29</v>
      </c>
      <c r="B37" s="401"/>
      <c r="C37" s="401"/>
      <c r="D37" s="401"/>
      <c r="E37" s="401"/>
      <c r="F37" s="402"/>
    </row>
    <row r="38" spans="1:10" s="18" customFormat="1" ht="12" customHeight="1">
      <c r="A38" s="15" t="s">
        <v>4</v>
      </c>
      <c r="B38" s="16" t="s">
        <v>5</v>
      </c>
      <c r="C38" s="403" t="s">
        <v>6</v>
      </c>
      <c r="D38" s="403"/>
      <c r="E38" s="403"/>
      <c r="F38" s="17" t="s">
        <v>7</v>
      </c>
      <c r="H38" s="91"/>
      <c r="I38" s="91"/>
      <c r="J38" s="20"/>
    </row>
    <row r="39" spans="1:10" s="47" customFormat="1" ht="13.5" customHeight="1">
      <c r="A39" s="21" t="s">
        <v>20</v>
      </c>
      <c r="B39" s="22" t="s">
        <v>21</v>
      </c>
      <c r="C39" s="23">
        <v>0</v>
      </c>
      <c r="D39" s="24">
        <v>2</v>
      </c>
      <c r="E39" s="25">
        <v>1</v>
      </c>
      <c r="F39" s="26">
        <f>SUM(C39,D39,E39)/3</f>
        <v>1</v>
      </c>
      <c r="H39" s="27"/>
      <c r="I39" s="27"/>
      <c r="J39" s="35"/>
    </row>
    <row r="40" spans="1:10" s="34" customFormat="1" ht="12.6" customHeight="1">
      <c r="A40" s="29"/>
      <c r="B40" s="30" t="s">
        <v>22</v>
      </c>
      <c r="C40" s="31"/>
      <c r="D40" s="32"/>
      <c r="E40" s="33"/>
      <c r="F40" s="26"/>
      <c r="H40" s="47"/>
      <c r="I40" s="47"/>
      <c r="J40" s="36"/>
    </row>
    <row r="41" spans="1:10" s="73" customFormat="1" ht="13.5" customHeight="1">
      <c r="A41" s="94" t="s">
        <v>30</v>
      </c>
      <c r="B41" s="95" t="s">
        <v>31</v>
      </c>
      <c r="C41" s="96">
        <v>3</v>
      </c>
      <c r="D41" s="97">
        <v>1</v>
      </c>
      <c r="E41" s="98">
        <v>3</v>
      </c>
      <c r="F41" s="99">
        <f>SUM(C41,D41,E41)/3</f>
        <v>2.3333333333333335</v>
      </c>
      <c r="H41" s="11"/>
      <c r="I41" s="11"/>
      <c r="J41" s="45"/>
    </row>
    <row r="42" spans="1:10" s="34" customFormat="1" ht="12" customHeight="1">
      <c r="A42" s="29"/>
      <c r="B42" s="30" t="s">
        <v>54</v>
      </c>
      <c r="C42" s="31"/>
      <c r="D42" s="32"/>
      <c r="E42" s="33"/>
      <c r="F42" s="26"/>
      <c r="H42" s="19"/>
      <c r="I42" s="19"/>
      <c r="J42" s="36"/>
    </row>
    <row r="43" spans="1:10" s="54" customFormat="1" ht="6.6" customHeight="1">
      <c r="A43" s="49"/>
      <c r="B43" s="50"/>
      <c r="C43" s="51"/>
      <c r="D43" s="44"/>
      <c r="E43" s="52"/>
      <c r="F43" s="53"/>
      <c r="H43" s="45"/>
      <c r="I43" s="45"/>
      <c r="J43" s="55"/>
    </row>
    <row r="44" spans="1:10" s="47" customFormat="1" ht="13.15" customHeight="1">
      <c r="A44" s="56" t="s">
        <v>86</v>
      </c>
      <c r="B44" s="57" t="s">
        <v>87</v>
      </c>
      <c r="C44" s="58">
        <v>2</v>
      </c>
      <c r="D44" s="59">
        <v>1</v>
      </c>
      <c r="E44" s="60">
        <v>2</v>
      </c>
      <c r="F44" s="61">
        <f>SUM(C44,D44,E44)/3</f>
        <v>1.6666666666666667</v>
      </c>
      <c r="H44" s="73"/>
      <c r="I44" s="73"/>
      <c r="J44" s="35"/>
    </row>
    <row r="45" spans="1:10" s="76" customFormat="1" ht="12" customHeight="1">
      <c r="A45" s="110"/>
      <c r="B45" s="76" t="s">
        <v>88</v>
      </c>
      <c r="C45" s="111"/>
      <c r="D45" s="91"/>
      <c r="E45" s="112"/>
      <c r="F45" s="113"/>
      <c r="J45" s="79"/>
    </row>
    <row r="46" spans="1:10" s="73" customFormat="1" ht="13.5" customHeight="1">
      <c r="A46" s="64" t="s">
        <v>63</v>
      </c>
      <c r="B46" s="65" t="s">
        <v>122</v>
      </c>
      <c r="C46" s="66">
        <v>3</v>
      </c>
      <c r="D46" s="67">
        <v>2</v>
      </c>
      <c r="E46" s="68">
        <v>3</v>
      </c>
      <c r="F46" s="69">
        <f>SUM(C46,D46,E46)/3</f>
        <v>2.6666666666666665</v>
      </c>
      <c r="H46" s="45"/>
      <c r="I46" s="45"/>
      <c r="J46" s="45"/>
    </row>
    <row r="47" spans="1:10" s="76" customFormat="1" ht="12" customHeight="1">
      <c r="A47" s="110"/>
      <c r="B47" s="76" t="s">
        <v>72</v>
      </c>
      <c r="C47" s="111"/>
      <c r="D47" s="91"/>
      <c r="E47" s="112"/>
      <c r="F47" s="113"/>
      <c r="J47" s="79"/>
    </row>
    <row r="48" spans="1:10" s="47" customFormat="1" ht="13.15" customHeight="1">
      <c r="A48" s="64" t="s">
        <v>89</v>
      </c>
      <c r="B48" s="65" t="s">
        <v>90</v>
      </c>
      <c r="C48" s="66">
        <v>3</v>
      </c>
      <c r="D48" s="67">
        <v>2</v>
      </c>
      <c r="E48" s="68">
        <v>3</v>
      </c>
      <c r="F48" s="69">
        <f>SUM(C48,D48,E48)/3</f>
        <v>2.6666666666666665</v>
      </c>
      <c r="H48" s="73"/>
      <c r="I48" s="73"/>
      <c r="J48" s="35"/>
    </row>
    <row r="49" spans="1:13" s="76" customFormat="1" ht="12" customHeight="1">
      <c r="A49" s="110"/>
      <c r="B49" s="114" t="s">
        <v>91</v>
      </c>
      <c r="C49" s="111"/>
      <c r="D49" s="91"/>
      <c r="E49" s="112"/>
      <c r="F49" s="115"/>
      <c r="H49" s="91"/>
      <c r="I49" s="91"/>
      <c r="J49" s="79"/>
    </row>
    <row r="50" spans="1:13" s="76" customFormat="1" ht="21" customHeight="1">
      <c r="A50" s="110"/>
      <c r="B50" s="76" t="s">
        <v>92</v>
      </c>
      <c r="C50" s="111"/>
      <c r="D50" s="91"/>
      <c r="E50" s="112"/>
      <c r="F50" s="113"/>
      <c r="J50" s="79"/>
    </row>
    <row r="51" spans="1:13" s="34" customFormat="1" ht="12" customHeight="1" thickBot="1">
      <c r="A51" s="80"/>
      <c r="B51" s="81"/>
      <c r="C51" s="394">
        <f>SUM(C39:D50)</f>
        <v>19</v>
      </c>
      <c r="D51" s="394"/>
      <c r="E51" s="394"/>
      <c r="F51" s="82" t="s">
        <v>17</v>
      </c>
      <c r="H51" s="83">
        <f>SUM(C39:D43)</f>
        <v>6</v>
      </c>
      <c r="I51" s="84">
        <f>SUM(C44:D50)-4</f>
        <v>9</v>
      </c>
      <c r="J51" s="156">
        <f>SUM(F44:F50)-2</f>
        <v>5</v>
      </c>
    </row>
    <row r="52" spans="1:13" ht="14.45" hidden="1" thickBot="1">
      <c r="A52" s="85"/>
      <c r="B52" s="86"/>
      <c r="C52" s="87"/>
      <c r="D52" s="87"/>
      <c r="E52" s="88" t="s">
        <v>18</v>
      </c>
      <c r="F52" s="89">
        <f>SUM(F39:F50)-2</f>
        <v>8.3333333333333321</v>
      </c>
      <c r="H52" s="45"/>
      <c r="I52" s="45"/>
    </row>
    <row r="53" spans="1:13" ht="60" customHeight="1" thickBot="1">
      <c r="H53" s="47"/>
      <c r="I53" s="47"/>
    </row>
    <row r="54" spans="1:13" ht="18" customHeight="1" thickBot="1">
      <c r="A54" s="404" t="s">
        <v>35</v>
      </c>
      <c r="B54" s="405"/>
      <c r="C54" s="405"/>
      <c r="D54" s="405"/>
      <c r="E54" s="405"/>
      <c r="F54" s="406"/>
      <c r="H54" s="44"/>
      <c r="I54" s="44"/>
    </row>
    <row r="55" spans="1:13" s="18" customFormat="1" ht="12" customHeight="1">
      <c r="A55" s="15" t="s">
        <v>4</v>
      </c>
      <c r="B55" s="16" t="s">
        <v>5</v>
      </c>
      <c r="C55" s="403" t="s">
        <v>6</v>
      </c>
      <c r="D55" s="403"/>
      <c r="E55" s="403"/>
      <c r="F55" s="17" t="s">
        <v>7</v>
      </c>
      <c r="H55" s="91"/>
      <c r="I55" s="91"/>
      <c r="J55" s="20"/>
    </row>
    <row r="56" spans="1:13" s="117" customFormat="1" ht="13.5" customHeight="1">
      <c r="A56" s="116" t="s">
        <v>36</v>
      </c>
      <c r="B56" s="95" t="s">
        <v>37</v>
      </c>
      <c r="C56" s="96">
        <v>1</v>
      </c>
      <c r="D56" s="97">
        <v>1</v>
      </c>
      <c r="E56" s="98">
        <v>1</v>
      </c>
      <c r="F56" s="99">
        <f>SUM(C56,D56,E56)/3</f>
        <v>1</v>
      </c>
      <c r="H56" s="11"/>
      <c r="I56" s="11"/>
      <c r="J56" s="35"/>
    </row>
    <row r="57" spans="1:13" s="76" customFormat="1" ht="12" customHeight="1">
      <c r="A57" s="110"/>
      <c r="B57" s="118" t="s">
        <v>124</v>
      </c>
      <c r="C57" s="111"/>
      <c r="D57" s="91"/>
      <c r="E57" s="112"/>
      <c r="F57" s="113"/>
      <c r="H57" s="36"/>
      <c r="I57" s="36"/>
      <c r="J57" s="79"/>
    </row>
    <row r="58" spans="1:13" s="47" customFormat="1" ht="13.15" customHeight="1">
      <c r="A58" s="21" t="s">
        <v>23</v>
      </c>
      <c r="B58" s="22" t="s">
        <v>24</v>
      </c>
      <c r="C58" s="23">
        <v>3</v>
      </c>
      <c r="D58" s="24">
        <v>0</v>
      </c>
      <c r="E58" s="25">
        <v>3</v>
      </c>
      <c r="F58" s="121">
        <f>SUM(C58,D58,E58)/3</f>
        <v>2</v>
      </c>
      <c r="H58" s="8"/>
      <c r="I58" s="8"/>
      <c r="J58" s="35"/>
    </row>
    <row r="59" spans="1:13" s="34" customFormat="1" ht="12" customHeight="1">
      <c r="A59" s="92"/>
      <c r="B59" s="30" t="s">
        <v>52</v>
      </c>
      <c r="C59" s="31"/>
      <c r="D59" s="32"/>
      <c r="E59" s="33"/>
      <c r="F59" s="121"/>
      <c r="H59" s="47"/>
      <c r="I59" s="47"/>
      <c r="J59" s="36"/>
    </row>
    <row r="60" spans="1:13" s="117" customFormat="1" ht="13.5" customHeight="1">
      <c r="A60" s="116" t="s">
        <v>40</v>
      </c>
      <c r="B60" s="95" t="s">
        <v>41</v>
      </c>
      <c r="C60" s="96">
        <v>3</v>
      </c>
      <c r="D60" s="97">
        <v>1</v>
      </c>
      <c r="E60" s="98">
        <v>4</v>
      </c>
      <c r="F60" s="99">
        <f>SUM(C60,D60,E60)/3</f>
        <v>2.6666666666666665</v>
      </c>
      <c r="H60" s="11"/>
      <c r="I60" s="11"/>
      <c r="J60" s="35"/>
    </row>
    <row r="61" spans="1:13" s="76" customFormat="1" ht="12" customHeight="1">
      <c r="A61" s="110"/>
      <c r="B61" s="118" t="s">
        <v>57</v>
      </c>
      <c r="C61" s="111"/>
      <c r="D61" s="91"/>
      <c r="E61" s="112"/>
      <c r="F61" s="113"/>
      <c r="H61" s="36"/>
      <c r="I61" s="36"/>
      <c r="J61" s="79"/>
    </row>
    <row r="62" spans="1:13" s="54" customFormat="1" ht="6.6" customHeight="1">
      <c r="A62" s="49"/>
      <c r="B62" s="50"/>
      <c r="C62" s="51"/>
      <c r="D62" s="44"/>
      <c r="E62" s="52"/>
      <c r="F62" s="53"/>
      <c r="H62" s="45"/>
      <c r="I62" s="45"/>
      <c r="J62" s="55"/>
    </row>
    <row r="63" spans="1:13" s="73" customFormat="1" ht="13.5" customHeight="1">
      <c r="A63" s="100" t="s">
        <v>103</v>
      </c>
      <c r="B63" s="101" t="s">
        <v>104</v>
      </c>
      <c r="C63" s="102">
        <v>2</v>
      </c>
      <c r="D63" s="103">
        <v>2</v>
      </c>
      <c r="E63" s="103">
        <v>2</v>
      </c>
      <c r="F63" s="104">
        <f>SUM(C63,D63,E63)/3</f>
        <v>2</v>
      </c>
      <c r="H63" s="44"/>
      <c r="I63" s="44"/>
      <c r="J63" s="45"/>
      <c r="M63" s="73">
        <v>192</v>
      </c>
    </row>
    <row r="64" spans="1:13" s="76" customFormat="1" ht="12" customHeight="1">
      <c r="A64" s="110"/>
      <c r="B64" s="114" t="s">
        <v>91</v>
      </c>
      <c r="C64" s="111"/>
      <c r="D64" s="91"/>
      <c r="E64" s="112"/>
      <c r="F64" s="115"/>
      <c r="H64" s="91"/>
      <c r="I64" s="91"/>
      <c r="J64" s="79"/>
      <c r="M64" s="76">
        <v>74</v>
      </c>
    </row>
    <row r="65" spans="1:13" s="76" customFormat="1" ht="21" customHeight="1">
      <c r="A65" s="110"/>
      <c r="B65" s="76" t="s">
        <v>128</v>
      </c>
      <c r="C65" s="111"/>
      <c r="D65" s="91"/>
      <c r="E65" s="112"/>
      <c r="F65" s="113"/>
      <c r="J65" s="79"/>
      <c r="M65" s="76">
        <v>521</v>
      </c>
    </row>
    <row r="66" spans="1:13" s="73" customFormat="1" ht="13.5" customHeight="1">
      <c r="A66" s="105" t="s">
        <v>68</v>
      </c>
      <c r="B66" s="106" t="s">
        <v>69</v>
      </c>
      <c r="C66" s="107">
        <v>3</v>
      </c>
      <c r="D66" s="108">
        <v>1</v>
      </c>
      <c r="E66" s="108">
        <v>2</v>
      </c>
      <c r="F66" s="109">
        <f>SUM(C66,D66,E66)/3</f>
        <v>2</v>
      </c>
      <c r="H66" s="44"/>
      <c r="I66" s="44"/>
      <c r="J66" s="45"/>
      <c r="M66" s="73">
        <v>297</v>
      </c>
    </row>
    <row r="67" spans="1:13" s="76" customFormat="1" ht="12" customHeight="1">
      <c r="A67" s="110"/>
      <c r="B67" s="114" t="s">
        <v>67</v>
      </c>
      <c r="C67" s="111"/>
      <c r="D67" s="91"/>
      <c r="E67" s="112"/>
      <c r="F67" s="115"/>
      <c r="H67" s="91"/>
      <c r="I67" s="91"/>
      <c r="J67" s="79"/>
    </row>
    <row r="68" spans="1:13" s="76" customFormat="1" ht="12" customHeight="1">
      <c r="A68" s="110"/>
      <c r="B68" s="76" t="s">
        <v>73</v>
      </c>
      <c r="C68" s="111"/>
      <c r="D68" s="91"/>
      <c r="E68" s="112"/>
      <c r="F68" s="115"/>
      <c r="H68" s="91"/>
      <c r="I68" s="91"/>
      <c r="J68" s="79"/>
    </row>
    <row r="69" spans="1:13" s="34" customFormat="1" ht="12" customHeight="1" thickBot="1">
      <c r="A69" s="80"/>
      <c r="B69" s="81"/>
      <c r="C69" s="394">
        <f>SUM(C56:D68)</f>
        <v>17</v>
      </c>
      <c r="D69" s="394"/>
      <c r="E69" s="394"/>
      <c r="F69" s="82" t="s">
        <v>17</v>
      </c>
      <c r="H69" s="83">
        <f>SUM(C56:D62)</f>
        <v>9</v>
      </c>
      <c r="I69" s="84">
        <f>SUM(C63:D68)-8</f>
        <v>0</v>
      </c>
      <c r="J69" s="156">
        <f>SUM(F63:F68)-4</f>
        <v>0</v>
      </c>
    </row>
    <row r="70" spans="1:13" ht="14.45" hidden="1" thickBot="1">
      <c r="A70" s="85"/>
      <c r="B70" s="86"/>
      <c r="C70" s="87"/>
      <c r="D70" s="87"/>
      <c r="E70" s="88" t="s">
        <v>18</v>
      </c>
      <c r="F70" s="89">
        <f>SUM(F56:F68)-4</f>
        <v>5.6666666666666661</v>
      </c>
      <c r="H70" s="44"/>
      <c r="I70" s="44"/>
    </row>
    <row r="71" spans="1:13" ht="49.9" customHeight="1" thickBot="1">
      <c r="H71" s="47"/>
      <c r="I71" s="47"/>
    </row>
    <row r="72" spans="1:13" ht="18" customHeight="1" thickBot="1">
      <c r="A72" s="400" t="s">
        <v>44</v>
      </c>
      <c r="B72" s="401"/>
      <c r="C72" s="401"/>
      <c r="D72" s="401"/>
      <c r="E72" s="401"/>
      <c r="F72" s="402"/>
    </row>
    <row r="73" spans="1:13" s="18" customFormat="1" ht="12" customHeight="1">
      <c r="A73" s="15" t="s">
        <v>4</v>
      </c>
      <c r="B73" s="16" t="s">
        <v>5</v>
      </c>
      <c r="C73" s="403" t="s">
        <v>6</v>
      </c>
      <c r="D73" s="403"/>
      <c r="E73" s="403"/>
      <c r="F73" s="17" t="s">
        <v>7</v>
      </c>
      <c r="H73" s="91"/>
      <c r="I73" s="91"/>
      <c r="J73" s="20"/>
    </row>
    <row r="74" spans="1:13" s="73" customFormat="1" ht="13.5" customHeight="1">
      <c r="A74" s="94" t="s">
        <v>38</v>
      </c>
      <c r="B74" s="95" t="s">
        <v>39</v>
      </c>
      <c r="C74" s="96">
        <v>2</v>
      </c>
      <c r="D74" s="97">
        <v>1</v>
      </c>
      <c r="E74" s="98">
        <v>3</v>
      </c>
      <c r="F74" s="99">
        <f>SUM(C74,D74,E74)/3</f>
        <v>2</v>
      </c>
      <c r="H74" s="54"/>
      <c r="I74" s="54"/>
      <c r="J74" s="45"/>
    </row>
    <row r="75" spans="1:13" s="34" customFormat="1" ht="12" customHeight="1">
      <c r="A75" s="29"/>
      <c r="B75" s="30" t="s">
        <v>56</v>
      </c>
      <c r="C75" s="31"/>
      <c r="D75" s="32"/>
      <c r="E75" s="33"/>
      <c r="F75" s="26"/>
      <c r="H75" s="76"/>
      <c r="I75" s="76"/>
      <c r="J75" s="36"/>
    </row>
    <row r="76" spans="1:13" s="117" customFormat="1" ht="13.5" customHeight="1">
      <c r="A76" s="116" t="s">
        <v>32</v>
      </c>
      <c r="B76" s="95" t="s">
        <v>33</v>
      </c>
      <c r="C76" s="96">
        <v>2</v>
      </c>
      <c r="D76" s="97">
        <v>1</v>
      </c>
      <c r="E76" s="98">
        <v>3</v>
      </c>
      <c r="F76" s="99">
        <f>SUM(C76,D76,E76)/3</f>
        <v>2</v>
      </c>
      <c r="J76" s="35"/>
      <c r="K76" s="117">
        <f>1270/37</f>
        <v>34.324324324324323</v>
      </c>
      <c r="M76" s="117">
        <f>2022-1985</f>
        <v>37</v>
      </c>
    </row>
    <row r="77" spans="1:13" s="76" customFormat="1" ht="12" customHeight="1">
      <c r="A77" s="110"/>
      <c r="B77" s="118" t="s">
        <v>34</v>
      </c>
      <c r="C77" s="111"/>
      <c r="D77" s="91"/>
      <c r="E77" s="112"/>
      <c r="F77" s="113"/>
      <c r="H77" s="19"/>
      <c r="I77" s="19"/>
      <c r="J77" s="79"/>
    </row>
    <row r="78" spans="1:13" s="73" customFormat="1" ht="13.5" customHeight="1">
      <c r="A78" s="94" t="s">
        <v>27</v>
      </c>
      <c r="B78" s="95" t="s">
        <v>28</v>
      </c>
      <c r="C78" s="96">
        <v>1</v>
      </c>
      <c r="D78" s="97">
        <v>2</v>
      </c>
      <c r="E78" s="98">
        <v>3</v>
      </c>
      <c r="F78" s="99">
        <f>SUM(C78,D78,E78)/3</f>
        <v>2</v>
      </c>
      <c r="H78" s="44"/>
      <c r="I78" s="44"/>
      <c r="J78" s="45"/>
    </row>
    <row r="79" spans="1:13" s="54" customFormat="1" ht="6.6" customHeight="1">
      <c r="A79" s="49"/>
      <c r="B79" s="50"/>
      <c r="C79" s="51"/>
      <c r="D79" s="44"/>
      <c r="E79" s="52"/>
      <c r="F79" s="53"/>
      <c r="H79" s="45"/>
      <c r="I79" s="45"/>
      <c r="J79" s="55"/>
    </row>
    <row r="80" spans="1:13" s="47" customFormat="1" ht="13.15" customHeight="1">
      <c r="A80" s="56" t="s">
        <v>83</v>
      </c>
      <c r="B80" s="57" t="s">
        <v>84</v>
      </c>
      <c r="C80" s="58">
        <v>1</v>
      </c>
      <c r="D80" s="59">
        <v>2</v>
      </c>
      <c r="E80" s="60">
        <v>3</v>
      </c>
      <c r="F80" s="61">
        <f>SUM(C80,D80,E80)/3</f>
        <v>2</v>
      </c>
      <c r="H80" s="73"/>
      <c r="I80" s="73"/>
      <c r="J80" s="35"/>
    </row>
    <row r="81" spans="1:13" s="76" customFormat="1" ht="21" customHeight="1">
      <c r="A81" s="110"/>
      <c r="B81" s="76" t="s">
        <v>85</v>
      </c>
      <c r="C81" s="111"/>
      <c r="D81" s="91"/>
      <c r="E81" s="112"/>
      <c r="F81" s="113"/>
      <c r="J81" s="79"/>
    </row>
    <row r="82" spans="1:13" s="73" customFormat="1" ht="13.5" customHeight="1">
      <c r="A82" s="412" t="s">
        <v>82</v>
      </c>
      <c r="B82" s="413"/>
      <c r="C82" s="133"/>
      <c r="D82" s="134"/>
      <c r="E82" s="135"/>
      <c r="F82" s="136"/>
      <c r="H82" s="45"/>
      <c r="I82" s="45"/>
      <c r="J82" s="45"/>
    </row>
    <row r="83" spans="1:13" s="73" customFormat="1" ht="13.5" customHeight="1">
      <c r="A83" s="64" t="s">
        <v>93</v>
      </c>
      <c r="B83" s="65" t="s">
        <v>94</v>
      </c>
      <c r="C83" s="66">
        <v>2</v>
      </c>
      <c r="D83" s="67">
        <v>2</v>
      </c>
      <c r="E83" s="68">
        <v>2</v>
      </c>
      <c r="F83" s="69">
        <f>SUM(C83,D83,E83)/3</f>
        <v>2</v>
      </c>
      <c r="H83" s="45"/>
      <c r="I83" s="45"/>
      <c r="J83" s="45"/>
    </row>
    <row r="84" spans="1:13" s="76" customFormat="1" ht="12" customHeight="1">
      <c r="A84" s="110"/>
      <c r="B84" s="114" t="s">
        <v>67</v>
      </c>
      <c r="C84" s="111"/>
      <c r="D84" s="91"/>
      <c r="E84" s="112"/>
      <c r="F84" s="115"/>
      <c r="H84" s="91"/>
      <c r="I84" s="91"/>
      <c r="J84" s="79"/>
    </row>
    <row r="85" spans="1:13" s="76" customFormat="1" ht="12" customHeight="1">
      <c r="A85" s="110"/>
      <c r="B85" s="76" t="s">
        <v>95</v>
      </c>
      <c r="C85" s="111"/>
      <c r="D85" s="91"/>
      <c r="E85" s="112"/>
      <c r="F85" s="113"/>
      <c r="H85" s="91"/>
      <c r="I85" s="91"/>
      <c r="J85" s="79"/>
    </row>
    <row r="86" spans="1:13" s="73" customFormat="1" ht="13.5" customHeight="1">
      <c r="A86" s="64" t="s">
        <v>97</v>
      </c>
      <c r="B86" s="65" t="s">
        <v>98</v>
      </c>
      <c r="C86" s="66">
        <v>2</v>
      </c>
      <c r="D86" s="67">
        <v>2</v>
      </c>
      <c r="E86" s="68">
        <v>2</v>
      </c>
      <c r="F86" s="69">
        <f>SUM(C86,D86,E86)/3</f>
        <v>2</v>
      </c>
      <c r="H86" s="45"/>
      <c r="I86" s="45"/>
      <c r="J86" s="45"/>
    </row>
    <row r="87" spans="1:13" s="76" customFormat="1" ht="12" customHeight="1">
      <c r="A87" s="110"/>
      <c r="B87" s="114" t="s">
        <v>99</v>
      </c>
      <c r="C87" s="111"/>
      <c r="D87" s="91"/>
      <c r="E87" s="112"/>
      <c r="F87" s="115"/>
      <c r="H87" s="91"/>
      <c r="I87" s="91"/>
      <c r="J87" s="79"/>
    </row>
    <row r="88" spans="1:13" s="76" customFormat="1" ht="12" customHeight="1">
      <c r="A88" s="110"/>
      <c r="B88" s="76" t="s">
        <v>96</v>
      </c>
      <c r="C88" s="111"/>
      <c r="D88" s="91"/>
      <c r="E88" s="112"/>
      <c r="F88" s="113"/>
      <c r="H88" s="91"/>
      <c r="I88" s="91"/>
      <c r="J88" s="79"/>
    </row>
    <row r="89" spans="1:13" s="34" customFormat="1" ht="12" customHeight="1" thickBot="1">
      <c r="A89" s="80"/>
      <c r="B89" s="81"/>
      <c r="C89" s="394">
        <f>SUM(C74:D83)</f>
        <v>16</v>
      </c>
      <c r="D89" s="394"/>
      <c r="E89" s="394"/>
      <c r="F89" s="82" t="s">
        <v>17</v>
      </c>
      <c r="H89" s="83">
        <f>SUM(C74:D79)</f>
        <v>9</v>
      </c>
      <c r="I89" s="84">
        <f>SUM(C80:D88)-4</f>
        <v>7</v>
      </c>
      <c r="J89" s="156">
        <f>SUM(F80:F88)-2</f>
        <v>4</v>
      </c>
    </row>
    <row r="90" spans="1:13" ht="14.45" hidden="1" thickBot="1">
      <c r="A90" s="85"/>
      <c r="B90" s="86"/>
      <c r="C90" s="87"/>
      <c r="D90" s="87"/>
      <c r="E90" s="88" t="s">
        <v>18</v>
      </c>
      <c r="F90" s="89">
        <f>SUM(F74:F88)-2</f>
        <v>10</v>
      </c>
      <c r="H90" s="45"/>
      <c r="I90" s="45"/>
    </row>
    <row r="91" spans="1:13" ht="60" customHeight="1" thickBot="1">
      <c r="H91" s="47"/>
      <c r="I91" s="47"/>
    </row>
    <row r="92" spans="1:13" ht="18" customHeight="1" thickBot="1">
      <c r="A92" s="404" t="s">
        <v>45</v>
      </c>
      <c r="B92" s="405"/>
      <c r="C92" s="405"/>
      <c r="D92" s="405"/>
      <c r="E92" s="405"/>
      <c r="F92" s="406"/>
    </row>
    <row r="93" spans="1:13" s="18" customFormat="1" ht="12" customHeight="1">
      <c r="A93" s="15" t="s">
        <v>4</v>
      </c>
      <c r="B93" s="16" t="s">
        <v>5</v>
      </c>
      <c r="C93" s="403" t="s">
        <v>6</v>
      </c>
      <c r="D93" s="403"/>
      <c r="E93" s="403"/>
      <c r="F93" s="17" t="s">
        <v>7</v>
      </c>
      <c r="H93" s="91"/>
      <c r="I93" s="91"/>
      <c r="J93" s="20"/>
    </row>
    <row r="94" spans="1:13" s="117" customFormat="1" ht="13.5" customHeight="1">
      <c r="A94" s="116" t="s">
        <v>42</v>
      </c>
      <c r="B94" s="95" t="s">
        <v>43</v>
      </c>
      <c r="C94" s="96">
        <v>2</v>
      </c>
      <c r="D94" s="97">
        <v>1</v>
      </c>
      <c r="E94" s="98">
        <v>3</v>
      </c>
      <c r="F94" s="99">
        <f>SUM(C94,D94,E94)/3</f>
        <v>2</v>
      </c>
      <c r="J94" s="35"/>
      <c r="K94" s="117">
        <f>1270/37</f>
        <v>34.324324324324323</v>
      </c>
      <c r="M94" s="117">
        <f>2022-1985</f>
        <v>37</v>
      </c>
    </row>
    <row r="95" spans="1:13" s="76" customFormat="1" ht="12" customHeight="1">
      <c r="A95" s="110"/>
      <c r="B95" s="118" t="s">
        <v>58</v>
      </c>
      <c r="C95" s="111"/>
      <c r="D95" s="91"/>
      <c r="E95" s="112"/>
      <c r="F95" s="113"/>
      <c r="H95" s="19"/>
      <c r="I95" s="19"/>
      <c r="J95" s="79"/>
    </row>
    <row r="96" spans="1:13" s="73" customFormat="1" ht="13.5" customHeight="1">
      <c r="A96" s="94" t="s">
        <v>27</v>
      </c>
      <c r="B96" s="95" t="s">
        <v>28</v>
      </c>
      <c r="C96" s="96">
        <v>1</v>
      </c>
      <c r="D96" s="97">
        <v>2</v>
      </c>
      <c r="E96" s="98">
        <v>3</v>
      </c>
      <c r="F96" s="99">
        <f>SUM(C96,D96,E96)/3</f>
        <v>2</v>
      </c>
      <c r="H96" s="44"/>
      <c r="I96" s="44"/>
      <c r="J96" s="45"/>
    </row>
    <row r="97" spans="1:13" s="54" customFormat="1" ht="6.6" customHeight="1">
      <c r="A97" s="49"/>
      <c r="B97" s="50"/>
      <c r="C97" s="51"/>
      <c r="D97" s="44"/>
      <c r="E97" s="52"/>
      <c r="F97" s="53"/>
      <c r="H97" s="45"/>
      <c r="I97" s="45"/>
      <c r="J97" s="55"/>
    </row>
    <row r="98" spans="1:13" s="73" customFormat="1" ht="13.5" customHeight="1">
      <c r="A98" s="100" t="s">
        <v>100</v>
      </c>
      <c r="B98" s="101" t="s">
        <v>101</v>
      </c>
      <c r="C98" s="102">
        <v>2</v>
      </c>
      <c r="D98" s="103">
        <v>1</v>
      </c>
      <c r="E98" s="103">
        <v>2</v>
      </c>
      <c r="F98" s="104">
        <f>SUM(C98,D98,E98)/3</f>
        <v>1.6666666666666667</v>
      </c>
      <c r="H98" s="44"/>
      <c r="I98" s="44"/>
      <c r="J98" s="45"/>
    </row>
    <row r="99" spans="1:13" s="76" customFormat="1" ht="21" customHeight="1">
      <c r="A99" s="110"/>
      <c r="B99" s="76" t="s">
        <v>102</v>
      </c>
      <c r="C99" s="111"/>
      <c r="D99" s="91"/>
      <c r="E99" s="112"/>
      <c r="F99" s="115"/>
      <c r="H99" s="91"/>
      <c r="I99" s="91"/>
      <c r="J99" s="79"/>
    </row>
    <row r="100" spans="1:13" s="117" customFormat="1" ht="13.5" customHeight="1">
      <c r="A100" s="105" t="s">
        <v>105</v>
      </c>
      <c r="B100" s="106" t="s">
        <v>106</v>
      </c>
      <c r="C100" s="107">
        <v>0</v>
      </c>
      <c r="D100" s="108">
        <v>3</v>
      </c>
      <c r="E100" s="108">
        <v>3</v>
      </c>
      <c r="F100" s="109">
        <f>SUM(C100,D100,E100)/3</f>
        <v>2</v>
      </c>
      <c r="H100" s="46"/>
      <c r="I100" s="46"/>
      <c r="J100" s="35"/>
      <c r="M100" s="117">
        <v>297</v>
      </c>
    </row>
    <row r="101" spans="1:13" s="76" customFormat="1" ht="12" customHeight="1">
      <c r="A101" s="110"/>
      <c r="B101" s="76" t="s">
        <v>109</v>
      </c>
      <c r="C101" s="111"/>
      <c r="D101" s="91"/>
      <c r="E101" s="112"/>
      <c r="F101" s="115"/>
      <c r="H101" s="91"/>
      <c r="I101" s="91"/>
      <c r="J101" s="79"/>
    </row>
    <row r="102" spans="1:13" s="2" customFormat="1" ht="12" customHeight="1">
      <c r="A102" s="1"/>
      <c r="B102" s="137" t="s">
        <v>107</v>
      </c>
      <c r="C102" s="4"/>
      <c r="D102" s="4"/>
      <c r="E102" s="5"/>
      <c r="F102" s="7"/>
      <c r="H102" s="3"/>
      <c r="I102" s="3"/>
    </row>
    <row r="103" spans="1:13" s="2" customFormat="1" ht="22.9" customHeight="1">
      <c r="A103" s="1"/>
      <c r="B103" s="138" t="s">
        <v>108</v>
      </c>
      <c r="C103" s="4"/>
      <c r="D103" s="4"/>
      <c r="E103" s="5"/>
      <c r="F103" s="7"/>
      <c r="H103" s="6"/>
      <c r="I103" s="6"/>
    </row>
    <row r="104" spans="1:13" s="76" customFormat="1" ht="12" customHeight="1">
      <c r="A104" s="110"/>
      <c r="B104" s="76" t="s">
        <v>109</v>
      </c>
      <c r="C104" s="111"/>
      <c r="D104" s="91"/>
      <c r="E104" s="112"/>
      <c r="F104" s="115"/>
      <c r="H104" s="91"/>
      <c r="I104" s="91"/>
      <c r="J104" s="79"/>
    </row>
    <row r="105" spans="1:13" s="76" customFormat="1" ht="21" customHeight="1">
      <c r="A105" s="110"/>
      <c r="B105" s="76" t="s">
        <v>85</v>
      </c>
      <c r="C105" s="111"/>
      <c r="D105" s="91"/>
      <c r="E105" s="112"/>
      <c r="F105" s="113"/>
      <c r="J105" s="79"/>
    </row>
    <row r="106" spans="1:13" s="73" customFormat="1" ht="13.5" customHeight="1">
      <c r="A106" s="412" t="s">
        <v>82</v>
      </c>
      <c r="B106" s="413"/>
      <c r="C106" s="133"/>
      <c r="D106" s="134"/>
      <c r="E106" s="135"/>
      <c r="F106" s="136"/>
      <c r="H106" s="45"/>
      <c r="I106" s="45"/>
      <c r="J106" s="45"/>
    </row>
    <row r="107" spans="1:13" s="73" customFormat="1" ht="13.5" customHeight="1">
      <c r="A107" s="105" t="s">
        <v>110</v>
      </c>
      <c r="B107" s="106" t="s">
        <v>112</v>
      </c>
      <c r="C107" s="107">
        <v>2</v>
      </c>
      <c r="D107" s="108">
        <v>2</v>
      </c>
      <c r="E107" s="108">
        <v>2</v>
      </c>
      <c r="F107" s="109">
        <f>SUM(C107,D107,E107)/3</f>
        <v>2</v>
      </c>
      <c r="H107" s="44"/>
      <c r="I107" s="44"/>
      <c r="J107" s="45"/>
    </row>
    <row r="108" spans="1:13" s="76" customFormat="1" ht="12" customHeight="1">
      <c r="A108" s="110"/>
      <c r="B108" s="114" t="s">
        <v>111</v>
      </c>
      <c r="C108" s="111"/>
      <c r="D108" s="91"/>
      <c r="E108" s="112"/>
      <c r="F108" s="115"/>
      <c r="H108" s="91"/>
      <c r="I108" s="91"/>
      <c r="J108" s="79"/>
    </row>
    <row r="109" spans="1:13" s="76" customFormat="1" ht="12" customHeight="1">
      <c r="A109" s="110"/>
      <c r="B109" s="76" t="s">
        <v>114</v>
      </c>
      <c r="C109" s="111"/>
      <c r="D109" s="91"/>
      <c r="E109" s="112"/>
      <c r="F109" s="113"/>
      <c r="H109" s="91"/>
      <c r="I109" s="91"/>
      <c r="J109" s="79"/>
    </row>
    <row r="110" spans="1:13" s="117" customFormat="1" ht="13.5" customHeight="1">
      <c r="A110" s="105" t="s">
        <v>113</v>
      </c>
      <c r="B110" s="106" t="s">
        <v>123</v>
      </c>
      <c r="C110" s="107">
        <v>2</v>
      </c>
      <c r="D110" s="108">
        <v>2</v>
      </c>
      <c r="E110" s="108">
        <v>2</v>
      </c>
      <c r="F110" s="109">
        <f>SUM(C110,D110,E110)/3</f>
        <v>2</v>
      </c>
      <c r="H110" s="46"/>
      <c r="I110" s="46"/>
      <c r="J110" s="35"/>
    </row>
    <row r="111" spans="1:13" s="76" customFormat="1" ht="12" customHeight="1">
      <c r="A111" s="119"/>
      <c r="B111" s="114" t="s">
        <v>67</v>
      </c>
      <c r="C111" s="70"/>
      <c r="D111" s="71"/>
      <c r="E111" s="72"/>
      <c r="F111" s="120"/>
      <c r="H111" s="91"/>
      <c r="I111" s="91"/>
      <c r="J111" s="79"/>
    </row>
    <row r="112" spans="1:13" s="76" customFormat="1" ht="12" customHeight="1">
      <c r="A112" s="119"/>
      <c r="B112" s="76" t="s">
        <v>96</v>
      </c>
      <c r="C112" s="70"/>
      <c r="D112" s="71"/>
      <c r="E112" s="72"/>
      <c r="F112" s="120"/>
      <c r="H112" s="91"/>
      <c r="I112" s="91"/>
      <c r="J112" s="79"/>
    </row>
    <row r="113" spans="1:14" s="117" customFormat="1" ht="13.5" customHeight="1">
      <c r="A113" s="105" t="s">
        <v>115</v>
      </c>
      <c r="B113" s="106" t="s">
        <v>116</v>
      </c>
      <c r="C113" s="107">
        <v>2</v>
      </c>
      <c r="D113" s="108">
        <v>2</v>
      </c>
      <c r="E113" s="108">
        <v>2</v>
      </c>
      <c r="F113" s="109">
        <f>SUM(C113,D113,E113)/3</f>
        <v>2</v>
      </c>
      <c r="H113" s="46"/>
      <c r="I113" s="46"/>
      <c r="J113" s="35"/>
    </row>
    <row r="114" spans="1:14" s="76" customFormat="1" ht="12" customHeight="1">
      <c r="A114" s="110"/>
      <c r="B114" s="114" t="s">
        <v>91</v>
      </c>
      <c r="C114" s="111"/>
      <c r="D114" s="91"/>
      <c r="E114" s="112"/>
      <c r="F114" s="120"/>
      <c r="H114" s="91"/>
      <c r="I114" s="91"/>
      <c r="J114" s="79"/>
    </row>
    <row r="115" spans="1:14" s="76" customFormat="1" ht="12" customHeight="1">
      <c r="A115" s="110"/>
      <c r="B115" s="63" t="s">
        <v>96</v>
      </c>
      <c r="C115" s="111"/>
      <c r="D115" s="91"/>
      <c r="E115" s="112"/>
      <c r="F115" s="120"/>
      <c r="H115" s="91"/>
      <c r="I115" s="91"/>
      <c r="J115" s="79"/>
    </row>
    <row r="116" spans="1:14" s="34" customFormat="1" ht="12" customHeight="1" thickBot="1">
      <c r="A116" s="80"/>
      <c r="B116" s="81"/>
      <c r="C116" s="394">
        <f>SUM(C94:D107)</f>
        <v>16</v>
      </c>
      <c r="D116" s="394"/>
      <c r="E116" s="394"/>
      <c r="F116" s="82" t="s">
        <v>17</v>
      </c>
      <c r="H116" s="83">
        <f>SUM(C94:D97)</f>
        <v>6</v>
      </c>
      <c r="I116" s="84">
        <f>SUM(C98:D115)-4</f>
        <v>14</v>
      </c>
      <c r="J116" s="156">
        <f>SUM(F98:F115)-2</f>
        <v>7.6666666666666679</v>
      </c>
    </row>
    <row r="117" spans="1:14" ht="60" customHeight="1">
      <c r="H117" s="47"/>
      <c r="I117" s="47"/>
    </row>
    <row r="118" spans="1:14" ht="30" customHeight="1">
      <c r="H118" s="47"/>
      <c r="I118" s="47"/>
      <c r="J118" s="155"/>
    </row>
    <row r="119" spans="1:14" ht="15.75" thickBot="1">
      <c r="A119" s="410" t="s">
        <v>46</v>
      </c>
      <c r="B119" s="411"/>
      <c r="F119" s="8"/>
    </row>
    <row r="120" spans="1:14">
      <c r="A120" s="139">
        <f>SUM(H6:H118)*15</f>
        <v>630</v>
      </c>
      <c r="B120" s="140" t="s">
        <v>47</v>
      </c>
      <c r="F120" s="8"/>
      <c r="J120" s="122"/>
    </row>
    <row r="121" spans="1:14">
      <c r="A121" s="141">
        <f>SUM(I6:I118)*15</f>
        <v>780</v>
      </c>
      <c r="B121" s="142" t="s">
        <v>48</v>
      </c>
      <c r="F121" s="8"/>
    </row>
    <row r="122" spans="1:14">
      <c r="A122" s="141">
        <f>SUM(J6:J69)</f>
        <v>16.333333333333332</v>
      </c>
      <c r="B122" s="142" t="s">
        <v>120</v>
      </c>
      <c r="F122" s="8"/>
    </row>
    <row r="123" spans="1:14">
      <c r="A123" s="143">
        <f>A120+A121</f>
        <v>1410</v>
      </c>
      <c r="B123" s="144" t="s">
        <v>49</v>
      </c>
      <c r="F123" s="8"/>
      <c r="J123" s="122"/>
    </row>
    <row r="124" spans="1:14" ht="15.75" thickBot="1">
      <c r="A124" s="145">
        <f>SUM(F17,F35,F52,F70)</f>
        <v>32</v>
      </c>
      <c r="B124" s="146" t="s">
        <v>50</v>
      </c>
      <c r="F124" s="8"/>
    </row>
    <row r="125" spans="1:14">
      <c r="A125" s="123"/>
      <c r="F125" s="8"/>
    </row>
    <row r="126" spans="1:14" s="12" customFormat="1" ht="15.75" thickBot="1">
      <c r="A126" s="411" t="s">
        <v>121</v>
      </c>
      <c r="B126" s="411"/>
      <c r="C126" s="9"/>
      <c r="D126" s="9"/>
      <c r="E126" s="9"/>
      <c r="F126" s="8"/>
      <c r="G126" s="8"/>
      <c r="H126" s="11"/>
      <c r="I126" s="11"/>
      <c r="K126" s="8"/>
      <c r="L126" s="8"/>
      <c r="M126" s="8"/>
      <c r="N126" s="8"/>
    </row>
    <row r="127" spans="1:14" s="12" customFormat="1">
      <c r="A127" s="147">
        <v>660</v>
      </c>
      <c r="B127" s="148" t="s">
        <v>47</v>
      </c>
      <c r="C127" s="9"/>
      <c r="D127" s="9"/>
      <c r="E127" s="9"/>
      <c r="F127" s="8"/>
      <c r="G127" s="8"/>
      <c r="H127" s="11"/>
      <c r="I127" s="11"/>
      <c r="K127" s="8"/>
      <c r="L127" s="8"/>
      <c r="M127" s="8"/>
      <c r="N127" s="8"/>
    </row>
    <row r="128" spans="1:14" s="12" customFormat="1">
      <c r="A128" s="149">
        <v>900</v>
      </c>
      <c r="B128" s="150" t="s">
        <v>48</v>
      </c>
      <c r="C128" s="9"/>
      <c r="D128" s="9"/>
      <c r="E128" s="9"/>
      <c r="F128" s="8"/>
      <c r="G128" s="8"/>
      <c r="H128" s="11"/>
      <c r="I128" s="11"/>
      <c r="K128" s="8"/>
      <c r="L128" s="8"/>
      <c r="M128" s="8"/>
      <c r="N128" s="8"/>
    </row>
    <row r="129" spans="1:14" s="12" customFormat="1">
      <c r="A129" s="149">
        <v>32</v>
      </c>
      <c r="B129" s="150" t="s">
        <v>120</v>
      </c>
      <c r="C129" s="9"/>
      <c r="D129" s="9"/>
      <c r="E129" s="9"/>
      <c r="F129" s="8"/>
      <c r="G129" s="8"/>
      <c r="H129" s="11"/>
      <c r="I129" s="11"/>
      <c r="K129" s="8"/>
      <c r="L129" s="8"/>
      <c r="M129" s="8"/>
      <c r="N129" s="8"/>
    </row>
    <row r="130" spans="1:14" s="12" customFormat="1">
      <c r="A130" s="151">
        <v>1560</v>
      </c>
      <c r="B130" s="152" t="s">
        <v>51</v>
      </c>
      <c r="C130" s="9"/>
      <c r="D130" s="9"/>
      <c r="E130" s="9"/>
      <c r="F130" s="8"/>
      <c r="G130" s="8"/>
      <c r="H130" s="11"/>
      <c r="I130" s="11"/>
      <c r="K130" s="8"/>
      <c r="L130" s="8"/>
      <c r="M130" s="8"/>
      <c r="N130" s="8"/>
    </row>
    <row r="131" spans="1:14" s="12" customFormat="1" ht="15.75" thickBot="1">
      <c r="A131" s="153">
        <v>58.666666666666664</v>
      </c>
      <c r="B131" s="154" t="s">
        <v>119</v>
      </c>
      <c r="C131" s="9"/>
      <c r="D131" s="9"/>
      <c r="E131" s="9"/>
      <c r="F131" s="8"/>
      <c r="G131" s="8"/>
      <c r="H131" s="11"/>
      <c r="I131" s="11"/>
      <c r="K131" s="8"/>
      <c r="L131" s="8"/>
      <c r="M131" s="8"/>
      <c r="N131" s="8"/>
    </row>
    <row r="132" spans="1:14" s="12" customFormat="1">
      <c r="A132" s="8"/>
      <c r="B132" s="8"/>
      <c r="C132" s="9"/>
      <c r="D132" s="9"/>
      <c r="E132" s="9"/>
      <c r="F132" s="10"/>
      <c r="G132" s="8"/>
      <c r="H132" s="46"/>
      <c r="I132" s="46"/>
      <c r="K132" s="8"/>
      <c r="L132" s="8"/>
      <c r="M132" s="8"/>
      <c r="N132" s="8"/>
    </row>
    <row r="133" spans="1:14" s="12" customFormat="1">
      <c r="A133" s="8"/>
      <c r="B133" s="8"/>
      <c r="C133" s="9"/>
      <c r="D133" s="9"/>
      <c r="E133" s="9"/>
      <c r="F133" s="10"/>
      <c r="G133" s="8"/>
      <c r="H133" s="54"/>
      <c r="I133" s="54"/>
      <c r="K133" s="8"/>
      <c r="L133" s="8"/>
      <c r="M133" s="8"/>
      <c r="N133" s="8"/>
    </row>
    <row r="134" spans="1:14" s="12" customFormat="1">
      <c r="A134" s="8"/>
      <c r="B134" s="8"/>
      <c r="C134" s="9"/>
      <c r="D134" s="9"/>
      <c r="E134" s="9"/>
      <c r="F134" s="10"/>
      <c r="G134" s="8"/>
      <c r="H134" s="54"/>
      <c r="I134" s="54"/>
      <c r="K134" s="8"/>
      <c r="L134" s="8"/>
      <c r="M134" s="8"/>
      <c r="N134" s="8"/>
    </row>
    <row r="135" spans="1:14" s="12" customFormat="1">
      <c r="A135" s="8"/>
      <c r="B135" s="8"/>
      <c r="C135" s="9"/>
      <c r="D135" s="9"/>
      <c r="E135" s="9"/>
      <c r="F135" s="10"/>
      <c r="G135" s="8"/>
      <c r="H135" s="44"/>
      <c r="I135" s="44"/>
      <c r="K135" s="8"/>
      <c r="L135" s="8"/>
      <c r="M135" s="8"/>
      <c r="N135" s="8"/>
    </row>
    <row r="136" spans="1:14" s="12" customFormat="1">
      <c r="A136" s="8"/>
      <c r="B136" s="8"/>
      <c r="C136" s="9"/>
      <c r="D136" s="9"/>
      <c r="E136" s="9"/>
      <c r="F136" s="10"/>
      <c r="G136" s="8"/>
      <c r="H136" s="44"/>
      <c r="I136" s="44"/>
      <c r="K136" s="8"/>
      <c r="L136" s="8"/>
      <c r="M136" s="8"/>
      <c r="N136" s="8"/>
    </row>
    <row r="137" spans="1:14" s="12" customFormat="1">
      <c r="A137" s="8"/>
      <c r="B137" s="8"/>
      <c r="C137" s="9"/>
      <c r="D137" s="9"/>
      <c r="E137" s="9"/>
      <c r="F137" s="10"/>
      <c r="G137" s="8"/>
      <c r="H137" s="44"/>
      <c r="I137" s="44"/>
      <c r="K137" s="8"/>
      <c r="L137" s="8"/>
      <c r="M137" s="8"/>
      <c r="N137" s="8"/>
    </row>
    <row r="138" spans="1:14" s="12" customFormat="1">
      <c r="A138" s="8"/>
      <c r="B138" s="8"/>
      <c r="C138" s="9"/>
      <c r="D138" s="9"/>
      <c r="E138" s="9"/>
      <c r="F138" s="10"/>
      <c r="G138" s="8"/>
      <c r="H138" s="46"/>
      <c r="I138" s="46"/>
      <c r="K138" s="8"/>
      <c r="L138" s="8"/>
      <c r="M138" s="8"/>
      <c r="N138" s="8"/>
    </row>
    <row r="139" spans="1:14" s="12" customFormat="1">
      <c r="A139" s="8"/>
      <c r="B139" s="8"/>
      <c r="C139" s="9"/>
      <c r="D139" s="9"/>
      <c r="E139" s="9"/>
      <c r="F139" s="10"/>
      <c r="G139" s="8"/>
      <c r="H139" s="44"/>
      <c r="I139" s="44"/>
      <c r="K139" s="8"/>
      <c r="L139" s="8"/>
      <c r="M139" s="8"/>
      <c r="N139" s="8"/>
    </row>
    <row r="140" spans="1:14" s="12" customFormat="1">
      <c r="A140" s="8"/>
      <c r="B140" s="8"/>
      <c r="C140" s="9"/>
      <c r="D140" s="9"/>
      <c r="E140" s="9"/>
      <c r="F140" s="10"/>
      <c r="G140" s="8"/>
      <c r="H140" s="44"/>
      <c r="I140" s="44"/>
      <c r="K140" s="8"/>
      <c r="L140" s="8"/>
      <c r="M140" s="8"/>
      <c r="N140" s="8"/>
    </row>
    <row r="141" spans="1:14" s="12" customFormat="1">
      <c r="A141" s="8"/>
      <c r="B141" s="8"/>
      <c r="C141" s="9"/>
      <c r="D141" s="9"/>
      <c r="E141" s="9"/>
      <c r="F141" s="10"/>
      <c r="G141" s="8"/>
      <c r="H141" s="46"/>
      <c r="I141" s="46"/>
      <c r="K141" s="8"/>
      <c r="L141" s="8"/>
      <c r="M141" s="8"/>
      <c r="N141" s="8"/>
    </row>
    <row r="142" spans="1:14" s="12" customFormat="1">
      <c r="A142" s="8"/>
      <c r="B142" s="8"/>
      <c r="C142" s="9"/>
      <c r="D142" s="9"/>
      <c r="E142" s="9"/>
      <c r="F142" s="10"/>
      <c r="G142" s="8"/>
      <c r="H142" s="44"/>
      <c r="I142" s="44"/>
      <c r="K142" s="8"/>
      <c r="L142" s="8"/>
      <c r="M142" s="8"/>
      <c r="N142" s="8"/>
    </row>
    <row r="143" spans="1:14" s="12" customFormat="1">
      <c r="A143" s="8"/>
      <c r="B143" s="8"/>
      <c r="C143" s="9"/>
      <c r="D143" s="9"/>
      <c r="E143" s="9"/>
      <c r="F143" s="10"/>
      <c r="G143" s="8"/>
      <c r="H143" s="46"/>
      <c r="I143" s="46"/>
      <c r="K143" s="8"/>
      <c r="L143" s="8"/>
      <c r="M143" s="8"/>
      <c r="N143" s="8"/>
    </row>
    <row r="144" spans="1:14" s="12" customFormat="1">
      <c r="A144" s="8"/>
      <c r="B144" s="8"/>
      <c r="C144" s="9"/>
      <c r="D144" s="9"/>
      <c r="E144" s="9"/>
      <c r="F144" s="10"/>
      <c r="G144" s="8"/>
      <c r="H144" s="46"/>
      <c r="I144" s="46"/>
      <c r="K144" s="8"/>
      <c r="L144" s="8"/>
      <c r="M144" s="8"/>
      <c r="N144" s="8"/>
    </row>
    <row r="145" spans="1:14" s="12" customFormat="1">
      <c r="A145" s="8"/>
      <c r="B145" s="8"/>
      <c r="C145" s="9"/>
      <c r="D145" s="9"/>
      <c r="E145" s="9"/>
      <c r="F145" s="10"/>
      <c r="G145" s="8"/>
      <c r="H145" s="45"/>
      <c r="I145" s="45"/>
      <c r="K145" s="8"/>
      <c r="L145" s="8"/>
      <c r="M145" s="8"/>
      <c r="N145" s="8"/>
    </row>
    <row r="146" spans="1:14" s="12" customFormat="1">
      <c r="A146" s="8"/>
      <c r="B146" s="8"/>
      <c r="C146" s="9"/>
      <c r="D146" s="9"/>
      <c r="E146" s="9"/>
      <c r="F146" s="10"/>
      <c r="G146" s="8"/>
      <c r="H146" s="46"/>
      <c r="I146" s="46"/>
      <c r="K146" s="8"/>
      <c r="L146" s="8"/>
      <c r="M146" s="8"/>
      <c r="N146" s="8"/>
    </row>
    <row r="147" spans="1:14" s="12" customFormat="1">
      <c r="A147" s="8"/>
      <c r="B147" s="8"/>
      <c r="C147" s="9"/>
      <c r="D147" s="9"/>
      <c r="E147" s="9"/>
      <c r="F147" s="10"/>
      <c r="G147" s="8"/>
      <c r="H147" s="44"/>
      <c r="I147" s="44"/>
      <c r="K147" s="8"/>
      <c r="L147" s="8"/>
      <c r="M147" s="8"/>
      <c r="N147" s="8"/>
    </row>
    <row r="148" spans="1:14" s="12" customFormat="1">
      <c r="A148" s="8"/>
      <c r="B148" s="8"/>
      <c r="C148" s="9"/>
      <c r="D148" s="9"/>
      <c r="E148" s="9"/>
      <c r="F148" s="10"/>
      <c r="G148" s="8"/>
      <c r="H148" s="44"/>
      <c r="I148" s="44"/>
      <c r="K148" s="8"/>
      <c r="L148" s="8"/>
      <c r="M148" s="8"/>
      <c r="N148" s="8"/>
    </row>
    <row r="149" spans="1:14" s="12" customFormat="1">
      <c r="A149" s="8"/>
      <c r="B149" s="8"/>
      <c r="C149" s="9"/>
      <c r="D149" s="9"/>
      <c r="E149" s="9"/>
      <c r="F149" s="10"/>
      <c r="G149" s="8"/>
      <c r="H149" s="44"/>
      <c r="I149" s="44"/>
      <c r="K149" s="8"/>
      <c r="L149" s="8"/>
      <c r="M149" s="8"/>
      <c r="N149" s="8"/>
    </row>
    <row r="150" spans="1:14" s="12" customFormat="1">
      <c r="A150" s="8"/>
      <c r="B150" s="8"/>
      <c r="C150" s="9"/>
      <c r="D150" s="9"/>
      <c r="E150" s="9"/>
      <c r="F150" s="10"/>
      <c r="G150" s="8"/>
      <c r="H150" s="43"/>
      <c r="I150" s="43"/>
      <c r="K150" s="8"/>
      <c r="L150" s="8"/>
      <c r="M150" s="8"/>
      <c r="N150" s="8"/>
    </row>
    <row r="155" spans="1:14" s="12" customFormat="1">
      <c r="A155" s="8"/>
      <c r="B155" s="8"/>
      <c r="C155" s="9"/>
      <c r="D155" s="9"/>
      <c r="E155" s="9"/>
      <c r="F155" s="10"/>
      <c r="G155" s="8"/>
      <c r="H155" s="54"/>
      <c r="I155" s="54"/>
      <c r="K155" s="8"/>
      <c r="L155" s="8"/>
      <c r="M155" s="8"/>
      <c r="N155" s="8"/>
    </row>
  </sheetData>
  <mergeCells count="24">
    <mergeCell ref="C89:E89"/>
    <mergeCell ref="A119:B119"/>
    <mergeCell ref="A126:B126"/>
    <mergeCell ref="A92:F92"/>
    <mergeCell ref="C93:E93"/>
    <mergeCell ref="A106:B106"/>
    <mergeCell ref="C116:E116"/>
    <mergeCell ref="C55:E55"/>
    <mergeCell ref="C69:E69"/>
    <mergeCell ref="A72:F72"/>
    <mergeCell ref="C73:E73"/>
    <mergeCell ref="A82:B82"/>
    <mergeCell ref="A54:F54"/>
    <mergeCell ref="A2:F2"/>
    <mergeCell ref="A3:F3"/>
    <mergeCell ref="A5:F5"/>
    <mergeCell ref="C6:E6"/>
    <mergeCell ref="C16:E16"/>
    <mergeCell ref="A19:F19"/>
    <mergeCell ref="C20:E20"/>
    <mergeCell ref="C34:E34"/>
    <mergeCell ref="A37:F37"/>
    <mergeCell ref="C38:E38"/>
    <mergeCell ref="C51:E51"/>
  </mergeCells>
  <printOptions horizontalCentered="1"/>
  <pageMargins left="0.51181102362204722" right="0.51181102362204722" top="0.70866141732283472" bottom="0.15748031496062992" header="0.51181102362204722" footer="0.31496062992125984"/>
  <pageSetup paperSize="192" scale="86" fitToHeight="0" orientation="portrait" r:id="rId1"/>
  <headerFooter>
    <oddHeader>&amp;L&amp;G</oddHeader>
    <oddFooter>&amp;L*&amp;"-,Italique"Compétence terminale
Préalable relatif : note minimale de 50 % au cours mentionné comme préalable
Adoptée par le CA le 2022-12-12.</oddFooter>
  </headerFooter>
  <rowBreaks count="2" manualBreakCount="2">
    <brk id="35" max="5" man="1"/>
    <brk id="70" max="5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B15CB22E1654D95783F798A88C36D" ma:contentTypeVersion="5" ma:contentTypeDescription="Crée un document." ma:contentTypeScope="" ma:versionID="829023293d06d6c21bc006202540c2db">
  <xsd:schema xmlns:xsd="http://www.w3.org/2001/XMLSchema" xmlns:xs="http://www.w3.org/2001/XMLSchema" xmlns:p="http://schemas.microsoft.com/office/2006/metadata/properties" xmlns:ns2="c95f848d-89da-428d-be1d-377d895af890" xmlns:ns3="9ed94071-5ec6-4c8a-b310-c473d9bb41e3" targetNamespace="http://schemas.microsoft.com/office/2006/metadata/properties" ma:root="true" ma:fieldsID="adf59ef23771e05450165e058c1c6d17" ns2:_="" ns3:_="">
    <xsd:import namespace="c95f848d-89da-428d-be1d-377d895af890"/>
    <xsd:import namespace="9ed94071-5ec6-4c8a-b310-c473d9bb41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f848d-89da-428d-be1d-377d895af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94071-5ec6-4c8a-b310-c473d9bb41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d94071-5ec6-4c8a-b310-c473d9bb41e3">
      <UserInfo>
        <DisplayName>Natacha Gaucher</DisplayName>
        <AccountId>17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0A987AE-8C23-4B47-A503-DFA97ECDCB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1DB7EF-3782-4C1A-AC78-8A7C894469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5f848d-89da-428d-be1d-377d895af890"/>
    <ds:schemaRef ds:uri="9ed94071-5ec6-4c8a-b310-c473d9bb41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0CF205-6468-445E-9B34-82E8556A1581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ed94071-5ec6-4c8a-b310-c473d9bb41e3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c95f848d-89da-428d-be1d-377d895af89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</vt:i4>
      </vt:variant>
    </vt:vector>
  </HeadingPairs>
  <TitlesOfParts>
    <vt:vector size="15" baseType="lpstr">
      <vt:lpstr>ScNat</vt:lpstr>
      <vt:lpstr>Logigramme</vt:lpstr>
      <vt:lpstr>Logigramme_FS+FG</vt:lpstr>
      <vt:lpstr>ScNat_5 sessions</vt:lpstr>
      <vt:lpstr>ScNat_6 sessions</vt:lpstr>
      <vt:lpstr>Logigramme!Impression_des_titres</vt:lpstr>
      <vt:lpstr>'Logigramme_FS+FG'!Impression_des_titres</vt:lpstr>
      <vt:lpstr>ScNat!Impression_des_titres</vt:lpstr>
      <vt:lpstr>'ScNat_5 sessions'!Impression_des_titres</vt:lpstr>
      <vt:lpstr>'ScNat_6 sessions'!Impression_des_titres</vt:lpstr>
      <vt:lpstr>Logigramme!Zone_d_impression</vt:lpstr>
      <vt:lpstr>'Logigramme_FS+FG'!Zone_d_impression</vt:lpstr>
      <vt:lpstr>ScNat!Zone_d_impression</vt:lpstr>
      <vt:lpstr>'ScNat_5 sessions'!Zone_d_impression</vt:lpstr>
      <vt:lpstr>'ScNat_6 sessions'!Zone_d_impression</vt:lpstr>
    </vt:vector>
  </TitlesOfParts>
  <Manager/>
  <Company>Merici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Provençal, Karidwan</dc:creator>
  <cp:keywords/>
  <dc:description/>
  <cp:lastModifiedBy>William Lessard Morin</cp:lastModifiedBy>
  <cp:revision/>
  <cp:lastPrinted>2023-08-30T14:29:50Z</cp:lastPrinted>
  <dcterms:created xsi:type="dcterms:W3CDTF">2019-11-19T18:05:19Z</dcterms:created>
  <dcterms:modified xsi:type="dcterms:W3CDTF">2023-08-30T14:36:25Z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0x0101000EBB15CB22E1654D95783F798A88C36D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  <property fmtid="{D5CDD505-2E9C-101B-9397-08002B2CF9AE}" pid="10" name="Fait/Àfaire">
    <vt:bool>true</vt:bool>
  </property>
</Properties>
</file>